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55" windowHeight="9360" tabRatio="840" firstSheet="1" activeTab="1"/>
  </bookViews>
  <sheets>
    <sheet name="Zbiorczy" sheetId="1" state="hidden" r:id="rId1"/>
    <sheet name="1" sheetId="2" r:id="rId2"/>
  </sheets>
  <definedNames>
    <definedName name="_xlnm.Print_Area" localSheetId="1">'1'!$A$1:$N$115</definedName>
  </definedNames>
  <calcPr fullCalcOnLoad="1"/>
</workbook>
</file>

<file path=xl/sharedStrings.xml><?xml version="1.0" encoding="utf-8"?>
<sst xmlns="http://schemas.openxmlformats.org/spreadsheetml/2006/main" count="129" uniqueCount="102">
  <si>
    <t>Podpis osoby rejestrującej………………………………………………………………...</t>
  </si>
  <si>
    <t>Nazwisko</t>
  </si>
  <si>
    <t>Kod pocztowy</t>
  </si>
  <si>
    <t>Adres stałego zameldowania</t>
  </si>
  <si>
    <t>PESEL</t>
  </si>
  <si>
    <t>Powiat</t>
  </si>
  <si>
    <t>Data rejestracji wniosku:</t>
  </si>
  <si>
    <t>dla ucznia/uczennicy (lista rozwijana)</t>
  </si>
  <si>
    <t>Pole obok musi być wypełnione!!!---&gt;</t>
  </si>
  <si>
    <r>
      <t xml:space="preserve">z dnia </t>
    </r>
    <r>
      <rPr>
        <sz val="7"/>
        <rFont val="Times New Roman"/>
        <family val="1"/>
      </rPr>
      <t>/RRRR-MM-DD/</t>
    </r>
    <r>
      <rPr>
        <sz val="9"/>
        <rFont val="Times New Roman"/>
        <family val="1"/>
      </rPr>
      <t>:</t>
    </r>
  </si>
  <si>
    <t xml:space="preserve">                                </t>
  </si>
  <si>
    <r>
      <t xml:space="preserve">Urząd Skarbowy w Białej Podlaskiej </t>
    </r>
    <r>
      <rPr>
        <sz val="10"/>
        <rFont val="Arial"/>
        <family val="0"/>
      </rPr>
      <t>Adres: 21-500 Biała Podlaska ul. Prosta 19</t>
    </r>
  </si>
  <si>
    <r>
      <t>Urząd Skarbowy w Biłgoraju</t>
    </r>
    <r>
      <rPr>
        <sz val="10"/>
        <rFont val="Arial"/>
        <family val="0"/>
      </rPr>
      <t xml:space="preserve"> Adres: 23-400 Biłgoraj ul. T. Kościuszki 78</t>
    </r>
  </si>
  <si>
    <r>
      <t>Urząd Skarbowy w Chełmie</t>
    </r>
    <r>
      <rPr>
        <sz val="10"/>
        <rFont val="Arial"/>
        <family val="0"/>
      </rPr>
      <t xml:space="preserve"> Adres: 22-100 Chełm ul. Obłońska 20a</t>
    </r>
  </si>
  <si>
    <r>
      <t>Urząd Skarbowy w Hrubieszowie</t>
    </r>
    <r>
      <rPr>
        <sz val="10"/>
        <rFont val="Arial"/>
        <family val="0"/>
      </rPr>
      <t xml:space="preserve"> Adres: 22-500 Hrubieszów ul. 27 Wołyńskiej Dyw.Piechoty AK11</t>
    </r>
  </si>
  <si>
    <r>
      <t>Urząd Skarbowy w Janowie Lubelskim</t>
    </r>
    <r>
      <rPr>
        <sz val="10"/>
        <rFont val="Arial"/>
        <family val="0"/>
      </rPr>
      <t xml:space="preserve"> Adres: 23-300 Janów Lubelski ul. Wojska Polskiego 32</t>
    </r>
  </si>
  <si>
    <r>
      <t>Urząd Skarbowy w Krasnymstawie</t>
    </r>
    <r>
      <rPr>
        <sz val="10"/>
        <rFont val="Arial"/>
        <family val="0"/>
      </rPr>
      <t xml:space="preserve"> Adres: 22-300 Krasnystaw ul. Rzeczna 5</t>
    </r>
  </si>
  <si>
    <r>
      <t>Urząd Skarbowy w Kraśniku</t>
    </r>
    <r>
      <rPr>
        <sz val="10"/>
        <rFont val="Arial"/>
        <family val="0"/>
      </rPr>
      <t xml:space="preserve"> Adres: 23-200 Kraśnik ul. T. Kościuszki 5</t>
    </r>
  </si>
  <si>
    <r>
      <t>Urząd Skarbowy w Lubartowie</t>
    </r>
    <r>
      <rPr>
        <sz val="10"/>
        <rFont val="Arial"/>
        <family val="0"/>
      </rPr>
      <t xml:space="preserve"> Adres: 21-100 Lubartów ul. Legionów 55</t>
    </r>
  </si>
  <si>
    <r>
      <t>Pierwszy Urząd Skarbowy w Lublinie</t>
    </r>
    <r>
      <rPr>
        <sz val="10"/>
        <rFont val="Arial"/>
        <family val="0"/>
      </rPr>
      <t xml:space="preserve"> Adres: 20-027 Lublin ul. Sądowa 5</t>
    </r>
  </si>
  <si>
    <r>
      <t xml:space="preserve">Drugi Urząd Skarbowy w Lublinie </t>
    </r>
    <r>
      <rPr>
        <sz val="10"/>
        <rFont val="Arial"/>
        <family val="0"/>
      </rPr>
      <t>Adres: 20-601 Lublin ul. Zana 38</t>
    </r>
  </si>
  <si>
    <r>
      <t>Trzeci Urząd Skarbowy w Lublinie</t>
    </r>
    <r>
      <rPr>
        <sz val="10"/>
        <rFont val="Arial"/>
        <family val="0"/>
      </rPr>
      <t xml:space="preserve"> Adres: 20-016 Lublin ul. Narutowicza 56</t>
    </r>
  </si>
  <si>
    <r>
      <t xml:space="preserve">Lubelski Urząd Skarbowy </t>
    </r>
    <r>
      <rPr>
        <sz val="10"/>
        <rFont val="Arial"/>
        <family val="0"/>
      </rPr>
      <t>Adres: 20-079 Lublin ul. Chmielna 4</t>
    </r>
  </si>
  <si>
    <r>
      <t xml:space="preserve">Urząd Skarbowy w Łęcznej </t>
    </r>
    <r>
      <rPr>
        <sz val="10"/>
        <rFont val="Arial"/>
        <family val="0"/>
      </rPr>
      <t>Adres: 21-010 Łęczna Al. Jana Pawła II 95</t>
    </r>
  </si>
  <si>
    <r>
      <t xml:space="preserve">Urząd Skarbowy w Łukowie </t>
    </r>
    <r>
      <rPr>
        <sz val="10"/>
        <rFont val="Arial"/>
        <family val="0"/>
      </rPr>
      <t>Adres: 21-400 Łuków ul. Międzyrzecka 72a</t>
    </r>
  </si>
  <si>
    <r>
      <t xml:space="preserve">Urząd Skarbowy w Opolu Lubelskim </t>
    </r>
    <r>
      <rPr>
        <sz val="10"/>
        <rFont val="Arial"/>
        <family val="0"/>
      </rPr>
      <t>Adres: 24-300 Opole Lubelskie ul. Piłsudskiego 12</t>
    </r>
  </si>
  <si>
    <r>
      <t xml:space="preserve">Urząd Skarbowy w Parczewie </t>
    </r>
    <r>
      <rPr>
        <sz val="10"/>
        <rFont val="Arial"/>
        <family val="0"/>
      </rPr>
      <t>Adres: 21-200 Parczew ul. Żabia 2 a</t>
    </r>
  </si>
  <si>
    <r>
      <t xml:space="preserve">Urząd Skarbowy w Puławach </t>
    </r>
    <r>
      <rPr>
        <sz val="10"/>
        <rFont val="Arial"/>
        <family val="0"/>
      </rPr>
      <t>Adres: 24-100 Puławy ul. Władysława Grabskiego 4</t>
    </r>
  </si>
  <si>
    <r>
      <t>Urząd Skarbowy w Radzyniu Podlaskim</t>
    </r>
    <r>
      <rPr>
        <sz val="10"/>
        <rFont val="Arial"/>
        <family val="0"/>
      </rPr>
      <t xml:space="preserve"> Adres: 21-300 Radzyń Podlaski ul. Lubelska 1</t>
    </r>
  </si>
  <si>
    <r>
      <t>Urząd Skarbowy w Rykach</t>
    </r>
    <r>
      <rPr>
        <sz val="10"/>
        <rFont val="Arial"/>
        <family val="0"/>
      </rPr>
      <t xml:space="preserve"> Adres: 08-500 Ryki ul. Wyczółkowskiego 10 a</t>
    </r>
  </si>
  <si>
    <r>
      <t>Urząd Skarbowy w Tomaszowie Lubelskim</t>
    </r>
    <r>
      <rPr>
        <sz val="10"/>
        <rFont val="Arial"/>
        <family val="0"/>
      </rPr>
      <t xml:space="preserve"> Adres: 22-600 Tomaszów Lubelski ul. Rolnicza 17</t>
    </r>
  </si>
  <si>
    <r>
      <t>Urząd Skarbowy we Włodawie</t>
    </r>
    <r>
      <rPr>
        <sz val="10"/>
        <rFont val="Arial"/>
        <family val="0"/>
      </rPr>
      <t xml:space="preserve"> Adres: 22-200 Włodawa ul. Rynek 9</t>
    </r>
  </si>
  <si>
    <r>
      <t>Urząd Skarbowy w Zamościu</t>
    </r>
    <r>
      <rPr>
        <sz val="10"/>
        <rFont val="Arial"/>
        <family val="0"/>
      </rPr>
      <t xml:space="preserve"> Adres: 22-400 Zamość ul. Kilińskiego 82</t>
    </r>
  </si>
  <si>
    <t>Płeć</t>
  </si>
  <si>
    <t>Medyczne Studium Zawodowe im. Marii Minczewskiej w Białej Podlaskiej</t>
  </si>
  <si>
    <t>Medyczne Studium Zawodowe w Biłgoraju</t>
  </si>
  <si>
    <t>Medyczne Studium Zawodowe im. Władysławy Szoc w Chełmie</t>
  </si>
  <si>
    <t>Medyczne Studium Zawodowe im. Stefanii Wołynki w Janowie Lubelskim</t>
  </si>
  <si>
    <t>Medyczne Studium Zawodowe im. Stanisława Liebharta w Lublinie</t>
  </si>
  <si>
    <t>Medyczne Studium Zawodowe im. Zofii Bagińskiej w Parczewie</t>
  </si>
  <si>
    <t>Medyczne Studium Zawodowe w Puławach</t>
  </si>
  <si>
    <t>Medyczne Studium Zawodowe im. Stanisławy Leszczyńskiej w Zamościu</t>
  </si>
  <si>
    <t>Kolegium Pracowników Służb Społecznych w Lublinie</t>
  </si>
  <si>
    <t>Imię (imiona)</t>
  </si>
  <si>
    <t xml:space="preserve">Kobieta </t>
  </si>
  <si>
    <t>Mężczyzna</t>
  </si>
  <si>
    <t>Wykształcenie</t>
  </si>
  <si>
    <t>ponadgimnazjalne</t>
  </si>
  <si>
    <t>Ulica</t>
  </si>
  <si>
    <t>Nr domu</t>
  </si>
  <si>
    <t>Nr lokalu</t>
  </si>
  <si>
    <t>Miejscowość</t>
  </si>
  <si>
    <t>Obszar</t>
  </si>
  <si>
    <t>Obszar miejski</t>
  </si>
  <si>
    <t>Obszar wiejski</t>
  </si>
  <si>
    <t>Województwo</t>
  </si>
  <si>
    <t>Telefon stacjonarny</t>
  </si>
  <si>
    <t>Telefon komorkowy</t>
  </si>
  <si>
    <t>Adres poczty elektronicznej (e-mail)</t>
  </si>
  <si>
    <t xml:space="preserve">Roczne/SEMESTRALNE oceny klasyfikacyjne </t>
  </si>
  <si>
    <t>INFORMATYKA</t>
  </si>
  <si>
    <t>J. ANGIELSKI</t>
  </si>
  <si>
    <t>Czy poprzez uczestnictwo w dodatkowych zajęciach i kursach mogą wzrosnoć Twoje aspiracje osobiste i zawodowe?</t>
  </si>
  <si>
    <t>Jak oceniasz swoje umiejętności pracy z klientem przez stosowanie nowych technik arteteraupeutycznych?</t>
  </si>
  <si>
    <t>Jak oceniasz swoje osobiste możliwości sprawnego komunikowania się w zespole interdyscyplinarnym?</t>
  </si>
  <si>
    <t>Czy poprzez uczestnictwo w dodatkowych zajęciach i kursach może wzrosnąć Twoja aktywność społeczna?</t>
  </si>
  <si>
    <t>nisko</t>
  </si>
  <si>
    <t>przeciętnie</t>
  </si>
  <si>
    <t>wysoko</t>
  </si>
  <si>
    <t>tak</t>
  </si>
  <si>
    <t>nie</t>
  </si>
  <si>
    <t>nie wiem</t>
  </si>
  <si>
    <t>Średnia z rocznych ocen klasyfikacyjnych z obowiązkowych zajęć edukacyjnych ujętych na świadectwie z poprzedniego zakończonego roku /semestru nauki</t>
  </si>
  <si>
    <t>Zgodnie  z Ustawą z dnia 29.08.1997 r. o ochronie danych osobowych (Dz.U. z 2002 r. nr 101. poz.926 z póżn. zm.) wszystkie dane dotyczące kandydatów będą zbierane, przechowywane i chronione oraz wykorzystywane wyłącznie w sprawach związanych z realizacją projektu systemowego "Zawodowa przyszłość Lubelszczyzny".
Wyrażam zgodę na przetwarzanie powyższych danych w celach związanych z realizacją projektu systemowego "Zawodowa przyszłość Lubelszczyzny" oraz zbieranych do Podsystemu Europejskiego Funduszu Społecznego w celu monitoringu i ewaluacji projektu systemowego w ramach Programu Operacyjnego Kapitał Ludzki.
Oświadczam, iż przyjmuję do wiadomości, że:
1) administratorem tak zebranych danych osobowych jest Instytucja Zarządzająca dla Programu Operacyjnego Kapitał Ludzki - Ministerstwo Rozwoju Regionalnego, 00-926 Warszawa, ul. Wspólna 2/4;
2) moje dane osobowe/dane osobowe dziecka będą przetwarzane wyłącznie w celu udzielenia wsparcia i obsługi Projektu;</t>
  </si>
  <si>
    <t>3) moje dane osobowe/dane osobowe dziecka mogą zostać udostępnione innym podmiotom w celu ewaluacji, jak również w celu realizacji zadań związanych z monitoringiem i sprawozdawczością w ramach Programu Operacyjnego Kapitał Ludzki;
4) podanie danych jest dobrowolne, aczkolwiek odmowa ich podania jest równoznaczna z brakiem możliwości udzielenia wsparcia w ramach Projektu;
5) mam prawo dostępu do treści swoich danych/danych dziecka i ich poprawiania.</t>
  </si>
  <si>
    <t>…………………………………………………...…………. …………………………………………..
data i podpis ucznia/słuchacza</t>
  </si>
  <si>
    <t>Medyczne Studium Zawodowe im. Janusza Korczaka w Łukowie</t>
  </si>
  <si>
    <t>Wybrane techniki informacyjne</t>
  </si>
  <si>
    <t>Podstawy języka angielskiego wersja uzawodowiona</t>
  </si>
  <si>
    <t>Asertywność jako metoda budowania poprawnych relacji interpersonalnych</t>
  </si>
  <si>
    <t>Podstawy języka migowego</t>
  </si>
  <si>
    <t>Arteterapia w pracy z klientem w różnym wieku i o różnych potrzebach bio-psycho-społecznych</t>
  </si>
  <si>
    <t>Techniki BLS/AED</t>
  </si>
  <si>
    <t>Kurator społeczny</t>
  </si>
  <si>
    <t>Opiekun kolonijny</t>
  </si>
  <si>
    <t>Masaż sportowy</t>
  </si>
  <si>
    <t>Masaż kosmetyczny</t>
  </si>
  <si>
    <t>Ratownik wodny lub ratownik WOPR</t>
  </si>
  <si>
    <t>0Ochrona radiologiczna</t>
  </si>
  <si>
    <t xml:space="preserve">Wiek </t>
  </si>
  <si>
    <t>FRAGMENT.TEKSTU(A1;5;2)*1);"dd-mm-rrrr")</t>
  </si>
  <si>
    <t>Zajęcia pozalekcyjne (lista rozwijana)</t>
  </si>
  <si>
    <t>Dodatkowe kursy (lista rozwijana)</t>
  </si>
  <si>
    <t>I. Dane ucznia</t>
  </si>
  <si>
    <t>II. Dane do ankiety</t>
  </si>
  <si>
    <t>…………………………………………………….
/data i podpis pracownika Szkolnego Koordynatora Projektu/</t>
  </si>
  <si>
    <r>
      <t xml:space="preserve">…………………………………………………….
</t>
    </r>
    <r>
      <rPr>
        <sz val="8"/>
        <rFont val="Times New Roman"/>
        <family val="1"/>
      </rPr>
      <t>/data i podpis pracownika Dyrektora Szkoły/</t>
    </r>
  </si>
  <si>
    <t>IV - Zakwalifikowano za zajęćpozalekcyjnych/kursu (wypełnia szkoła)</t>
  </si>
  <si>
    <t>III. Deklaracja o wyborze</t>
  </si>
  <si>
    <t>IV. Oświadczenie</t>
  </si>
  <si>
    <r>
      <t xml:space="preserve">UCZNIOWSKA KARTA UCZESTNICTWA </t>
    </r>
    <r>
      <rPr>
        <sz val="9"/>
        <rFont val="Times New Roman"/>
        <family val="1"/>
      </rPr>
      <t xml:space="preserve">
W PROJEKCIE SYSTEMOWYM –WOJEWÓDZTWA LUBELSKIEGO
 „ZAWODOWA PRZYSZŁOŚĆ LUBELSZCZYZNY”
współfinansowanym ze środków Unii Europejskiej w ramach  Europejskiego Funduszu Społecznego realizowanego w ramach Programu Operacyjnego Kapitał Ludzki, Priorytet IX „Rozwój wykształcenia i kompetencji w regionach", Działanie 9.2 „Podniesienie atrakcyjności i jakości szkolnictwa zawodowego"
</t>
    </r>
  </si>
  <si>
    <t xml:space="preserve">                                                       </t>
  </si>
</sst>
</file>

<file path=xl/styles.xml><?xml version="1.0" encoding="utf-8"?>
<styleSheet xmlns="http://schemas.openxmlformats.org/spreadsheetml/2006/main">
  <numFmts count="6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00\-000\-00\-00"/>
    <numFmt numFmtId="170" formatCode="[&lt;=9999999]###\-##\-##;\(###\)\ ###\-##\-##"/>
    <numFmt numFmtId="171" formatCode="000\-000\-000"/>
    <numFmt numFmtId="172" formatCode="#,##0.00\ &quot;zł&quot;"/>
    <numFmt numFmtId="173" formatCode="0.0"/>
    <numFmt numFmtId="174" formatCode="0.000"/>
    <numFmt numFmtId="175" formatCode="0.0000"/>
    <numFmt numFmtId="176" formatCode="[$-415]d\ mmmm\ yyyy"/>
    <numFmt numFmtId="177" formatCode="yyyy/mm/dd;@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0\-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0.00000000000000000000000000"/>
    <numFmt numFmtId="201" formatCode="0.000000000000000000000000000"/>
    <numFmt numFmtId="202" formatCode="0.0000000000000000000000000000"/>
    <numFmt numFmtId="203" formatCode="0.00000000000000000000000000000"/>
    <numFmt numFmtId="204" formatCode="0.000000000000000000000000000000"/>
    <numFmt numFmtId="205" formatCode="0.0000000000000000000000000000000"/>
    <numFmt numFmtId="206" formatCode="0.00000000000000000000000000000000"/>
    <numFmt numFmtId="207" formatCode="0.000000000000000000000000000000000"/>
    <numFmt numFmtId="208" formatCode="0.0000000000000000000000000000000000"/>
    <numFmt numFmtId="209" formatCode="0.00000000000000000000000000000000000"/>
    <numFmt numFmtId="210" formatCode="0.000000000000000000000000000000000000"/>
    <numFmt numFmtId="211" formatCode="0.0000000000000000000000000000000000000"/>
    <numFmt numFmtId="212" formatCode="0.00000000000000000000000000000000000000"/>
    <numFmt numFmtId="213" formatCode="0.000000000000000000000000000000000000000"/>
    <numFmt numFmtId="214" formatCode="0.0000000000000000000000000000000000000000"/>
    <numFmt numFmtId="215" formatCode="0.00000000000000000000000000000000000000000"/>
    <numFmt numFmtId="216" formatCode="0.000000000000000000000000000000000000000000"/>
    <numFmt numFmtId="217" formatCode="0.0000000000000000000000000000000000000000000"/>
    <numFmt numFmtId="218" formatCode="0.00000000000000000000000000000000000000000000"/>
    <numFmt numFmtId="219" formatCode="0.000000000000000000000000000000000000000000000"/>
    <numFmt numFmtId="220" formatCode="0.0000000000000000000000000000000000000000000000"/>
    <numFmt numFmtId="221" formatCode="0.00000000000000000000000000000000000000000000000"/>
    <numFmt numFmtId="222" formatCode="0.000000000000000000000000000000000000000000000000"/>
    <numFmt numFmtId="223" formatCode="0.000000000000000000000000000000000000000000000000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sz val="7"/>
      <color indexed="8"/>
      <name val="Tahoma"/>
      <family val="2"/>
    </font>
    <font>
      <b/>
      <sz val="11"/>
      <name val="Times New Roman"/>
      <family val="1"/>
    </font>
    <font>
      <sz val="7.5"/>
      <name val="Times New Roman"/>
      <family val="1"/>
    </font>
    <font>
      <sz val="10"/>
      <color indexed="22"/>
      <name val="Times New Roman"/>
      <family val="1"/>
    </font>
    <font>
      <sz val="8"/>
      <name val="Verdana"/>
      <family val="2"/>
    </font>
    <font>
      <u val="single"/>
      <sz val="8"/>
      <name val="Verdana"/>
      <family val="2"/>
    </font>
    <font>
      <b/>
      <sz val="10"/>
      <name val="Arial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right" wrapText="1" indent="2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/>
      <protection/>
    </xf>
    <xf numFmtId="170" fontId="1" fillId="0" borderId="0" xfId="0" applyNumberFormat="1" applyFont="1" applyAlignment="1">
      <alignment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/>
      <protection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2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4" fillId="33" borderId="17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0" fontId="10" fillId="33" borderId="0" xfId="0" applyFont="1" applyFill="1" applyBorder="1" applyAlignment="1" applyProtection="1">
      <alignment horizontal="left" textRotation="90" wrapText="1"/>
      <protection/>
    </xf>
    <xf numFmtId="0" fontId="17" fillId="33" borderId="0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2" fontId="6" fillId="35" borderId="19" xfId="0" applyNumberFormat="1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3" borderId="17" xfId="0" applyFont="1" applyFill="1" applyBorder="1" applyAlignment="1" applyProtection="1">
      <alignment horizontal="left" textRotation="90" wrapText="1"/>
      <protection/>
    </xf>
    <xf numFmtId="14" fontId="1" fillId="0" borderId="0" xfId="0" applyNumberFormat="1" applyFont="1" applyAlignment="1">
      <alignment/>
    </xf>
    <xf numFmtId="0" fontId="5" fillId="0" borderId="18" xfId="0" applyFont="1" applyBorder="1" applyAlignment="1" applyProtection="1">
      <alignment horizontal="center" vertical="top" wrapText="1"/>
      <protection/>
    </xf>
    <xf numFmtId="14" fontId="17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8" fillId="0" borderId="0" xfId="0" applyFont="1" applyAlignment="1" applyProtection="1">
      <alignment wrapText="1"/>
      <protection/>
    </xf>
    <xf numFmtId="2" fontId="4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2" fontId="15" fillId="0" borderId="18" xfId="0" applyNumberFormat="1" applyFont="1" applyBorder="1" applyAlignment="1" applyProtection="1">
      <alignment horizontal="center" vertical="center" wrapText="1"/>
      <protection locked="0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14" fontId="0" fillId="0" borderId="0" xfId="0" applyNumberFormat="1" applyAlignment="1">
      <alignment/>
    </xf>
    <xf numFmtId="0" fontId="21" fillId="33" borderId="0" xfId="0" applyFont="1" applyFill="1" applyBorder="1" applyAlignment="1" applyProtection="1">
      <alignment wrapText="1"/>
      <protection/>
    </xf>
    <xf numFmtId="0" fontId="20" fillId="35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0" fillId="35" borderId="18" xfId="0" applyFont="1" applyFill="1" applyBorder="1" applyAlignment="1">
      <alignment horizontal="center" vertical="center"/>
    </xf>
    <xf numFmtId="168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83" fontId="4" fillId="0" borderId="18" xfId="0" applyNumberFormat="1" applyFont="1" applyBorder="1" applyAlignment="1" applyProtection="1">
      <alignment horizontal="center" vertical="center" wrapText="1"/>
      <protection locked="0"/>
    </xf>
    <xf numFmtId="17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textRotation="90" wrapText="1"/>
      <protection/>
    </xf>
    <xf numFmtId="0" fontId="7" fillId="33" borderId="15" xfId="0" applyFont="1" applyFill="1" applyBorder="1" applyAlignment="1" applyProtection="1">
      <alignment horizontal="right" wrapText="1" indent="2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wrapText="1"/>
      <protection/>
    </xf>
    <xf numFmtId="0" fontId="21" fillId="0" borderId="21" xfId="0" applyFont="1" applyFill="1" applyBorder="1" applyAlignment="1" applyProtection="1">
      <alignment wrapText="1"/>
      <protection/>
    </xf>
    <xf numFmtId="0" fontId="21" fillId="0" borderId="22" xfId="0" applyFont="1" applyFill="1" applyBorder="1" applyAlignment="1" applyProtection="1">
      <alignment wrapText="1"/>
      <protection/>
    </xf>
    <xf numFmtId="0" fontId="4" fillId="0" borderId="18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top" wrapText="1"/>
      <protection locked="0"/>
    </xf>
    <xf numFmtId="0" fontId="10" fillId="0" borderId="21" xfId="0" applyFont="1" applyBorder="1" applyAlignment="1" applyProtection="1">
      <alignment horizontal="center" vertical="top" wrapText="1"/>
      <protection locked="0"/>
    </xf>
    <xf numFmtId="0" fontId="10" fillId="0" borderId="22" xfId="0" applyFont="1" applyBorder="1" applyAlignment="1" applyProtection="1">
      <alignment horizontal="center" vertical="top" wrapText="1"/>
      <protection locked="0"/>
    </xf>
    <xf numFmtId="14" fontId="10" fillId="0" borderId="20" xfId="0" applyNumberFormat="1" applyFont="1" applyBorder="1" applyAlignment="1" applyProtection="1">
      <alignment horizontal="center" vertical="top" wrapText="1"/>
      <protection locked="0"/>
    </xf>
    <xf numFmtId="14" fontId="10" fillId="0" borderId="21" xfId="0" applyNumberFormat="1" applyFont="1" applyBorder="1" applyAlignment="1" applyProtection="1">
      <alignment horizontal="center" vertical="top" wrapText="1"/>
      <protection locked="0"/>
    </xf>
    <xf numFmtId="14" fontId="10" fillId="0" borderId="22" xfId="0" applyNumberFormat="1" applyFont="1" applyBorder="1" applyAlignment="1" applyProtection="1">
      <alignment horizontal="center" vertical="top" wrapText="1"/>
      <protection locked="0"/>
    </xf>
    <xf numFmtId="0" fontId="16" fillId="0" borderId="20" xfId="0" applyFont="1" applyBorder="1" applyAlignment="1" applyProtection="1">
      <alignment horizontal="center" vertical="top" wrapText="1"/>
      <protection/>
    </xf>
    <xf numFmtId="0" fontId="16" fillId="0" borderId="21" xfId="0" applyFont="1" applyBorder="1" applyAlignment="1" applyProtection="1">
      <alignment horizontal="center" vertical="top" wrapText="1"/>
      <protection/>
    </xf>
    <xf numFmtId="0" fontId="16" fillId="0" borderId="22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21" xfId="0" applyFont="1" applyFill="1" applyBorder="1" applyAlignment="1" applyProtection="1">
      <alignment horizontal="center" vertical="center" textRotation="90" wrapText="1"/>
      <protection/>
    </xf>
    <xf numFmtId="0" fontId="9" fillId="0" borderId="22" xfId="0" applyFont="1" applyFill="1" applyBorder="1" applyAlignment="1" applyProtection="1">
      <alignment horizontal="center" vertical="center" textRotation="90" wrapText="1"/>
      <protection/>
    </xf>
    <xf numFmtId="0" fontId="10" fillId="0" borderId="18" xfId="0" applyFont="1" applyBorder="1" applyAlignment="1" applyProtection="1">
      <alignment horizontal="center" vertical="center" textRotation="90" wrapText="1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10" fillId="0" borderId="20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 applyProtection="1">
      <alignment horizontal="center" vertical="top" wrapText="1"/>
      <protection/>
    </xf>
    <xf numFmtId="0" fontId="7" fillId="34" borderId="17" xfId="0" applyFont="1" applyFill="1" applyBorder="1" applyAlignment="1" applyProtection="1">
      <alignment horizontal="center" vertical="top" wrapText="1"/>
      <protection/>
    </xf>
    <xf numFmtId="0" fontId="7" fillId="34" borderId="11" xfId="0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top" wrapText="1"/>
      <protection/>
    </xf>
    <xf numFmtId="0" fontId="4" fillId="34" borderId="15" xfId="0" applyFont="1" applyFill="1" applyBorder="1" applyAlignment="1" applyProtection="1">
      <alignment horizontal="center" vertical="top" wrapText="1"/>
      <protection/>
    </xf>
    <xf numFmtId="0" fontId="4" fillId="34" borderId="16" xfId="0" applyFont="1" applyFill="1" applyBorder="1" applyAlignment="1" applyProtection="1">
      <alignment horizontal="center" vertical="top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center" vertical="center" textRotation="90" wrapText="1"/>
      <protection/>
    </xf>
    <xf numFmtId="0" fontId="9" fillId="0" borderId="19" xfId="0" applyFont="1" applyBorder="1" applyAlignment="1" applyProtection="1">
      <alignment horizontal="center" vertical="center" textRotation="90" wrapText="1"/>
      <protection/>
    </xf>
    <xf numFmtId="0" fontId="9" fillId="0" borderId="24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7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7" xfId="0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left" wrapText="1"/>
      <protection/>
    </xf>
    <xf numFmtId="0" fontId="4" fillId="0" borderId="15" xfId="0" applyFont="1" applyBorder="1" applyAlignment="1" applyProtection="1">
      <alignment horizontal="left" wrapText="1"/>
      <protection/>
    </xf>
    <xf numFmtId="0" fontId="4" fillId="0" borderId="16" xfId="0" applyFont="1" applyBorder="1" applyAlignment="1" applyProtection="1">
      <alignment horizontal="left" wrapText="1"/>
      <protection/>
    </xf>
    <xf numFmtId="0" fontId="10" fillId="0" borderId="23" xfId="0" applyFont="1" applyFill="1" applyBorder="1" applyAlignment="1" applyProtection="1">
      <alignment horizontal="center" vertical="center" textRotation="90" wrapText="1"/>
      <protection/>
    </xf>
    <xf numFmtId="0" fontId="10" fillId="0" borderId="19" xfId="0" applyFont="1" applyFill="1" applyBorder="1" applyAlignment="1" applyProtection="1">
      <alignment horizontal="center" vertical="center" textRotation="90" wrapText="1"/>
      <protection/>
    </xf>
    <xf numFmtId="0" fontId="10" fillId="0" borderId="24" xfId="0" applyFont="1" applyFill="1" applyBorder="1" applyAlignment="1" applyProtection="1">
      <alignment horizontal="center" vertical="center" textRotation="90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wrapText="1"/>
      <protection/>
    </xf>
    <xf numFmtId="0" fontId="4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wrapText="1"/>
      <protection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9" xfId="0" applyFont="1" applyBorder="1" applyAlignment="1" applyProtection="1">
      <alignment horizontal="center" vertical="center" textRotation="90" wrapText="1"/>
      <protection/>
    </xf>
    <xf numFmtId="0" fontId="10" fillId="0" borderId="24" xfId="0" applyFont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right" wrapText="1" indent="2"/>
      <protection/>
    </xf>
    <xf numFmtId="0" fontId="7" fillId="0" borderId="15" xfId="0" applyFont="1" applyBorder="1" applyAlignment="1" applyProtection="1">
      <alignment horizontal="right" wrapText="1" indent="2"/>
      <protection/>
    </xf>
    <xf numFmtId="0" fontId="7" fillId="0" borderId="16" xfId="0" applyFont="1" applyBorder="1" applyAlignment="1" applyProtection="1">
      <alignment horizontal="right" wrapText="1" indent="2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b/>
        <i val="0"/>
        <color indexed="9"/>
      </font>
    </dxf>
    <dxf>
      <font>
        <color indexed="9"/>
      </font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ont>
        <color indexed="22"/>
      </font>
      <fill>
        <patternFill>
          <bgColor indexed="22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36</xdr:row>
      <xdr:rowOff>123825</xdr:rowOff>
    </xdr:from>
    <xdr:to>
      <xdr:col>7</xdr:col>
      <xdr:colOff>1114425</xdr:colOff>
      <xdr:row>36</xdr:row>
      <xdr:rowOff>990600</xdr:rowOff>
    </xdr:to>
    <xdr:pic>
      <xdr:nvPicPr>
        <xdr:cNvPr id="1" name="Picture 129" descr="znak_KAPITAL_LUDZKI"/>
        <xdr:cNvPicPr preferRelativeResize="1">
          <a:picLocks noChangeAspect="1"/>
        </xdr:cNvPicPr>
      </xdr:nvPicPr>
      <xdr:blipFill>
        <a:blip r:embed="rId1"/>
        <a:srcRect l="11364" t="23355" r="11364" b="23355"/>
        <a:stretch>
          <a:fillRect/>
        </a:stretch>
      </xdr:blipFill>
      <xdr:spPr>
        <a:xfrm>
          <a:off x="190500" y="5676900"/>
          <a:ext cx="2695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36</xdr:row>
      <xdr:rowOff>276225</xdr:rowOff>
    </xdr:from>
    <xdr:to>
      <xdr:col>10</xdr:col>
      <xdr:colOff>390525</xdr:colOff>
      <xdr:row>36</xdr:row>
      <xdr:rowOff>933450</xdr:rowOff>
    </xdr:to>
    <xdr:pic>
      <xdr:nvPicPr>
        <xdr:cNvPr id="2" name="Picture 130"/>
        <xdr:cNvPicPr preferRelativeResize="1">
          <a:picLocks noChangeAspect="1"/>
        </xdr:cNvPicPr>
      </xdr:nvPicPr>
      <xdr:blipFill>
        <a:blip r:embed="rId2"/>
        <a:srcRect b="9219"/>
        <a:stretch>
          <a:fillRect/>
        </a:stretch>
      </xdr:blipFill>
      <xdr:spPr>
        <a:xfrm>
          <a:off x="3086100" y="5829300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533400</xdr:colOff>
      <xdr:row>36</xdr:row>
      <xdr:rowOff>295275</xdr:rowOff>
    </xdr:from>
    <xdr:to>
      <xdr:col>12</xdr:col>
      <xdr:colOff>1600200</xdr:colOff>
      <xdr:row>36</xdr:row>
      <xdr:rowOff>838200</xdr:rowOff>
    </xdr:to>
    <xdr:pic>
      <xdr:nvPicPr>
        <xdr:cNvPr id="3" name="Picture 145" descr="UE_PODPIS_EFS_LEWA_ST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5848350"/>
          <a:ext cx="2038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BI55"/>
  <sheetViews>
    <sheetView zoomScalePageLayoutView="0" workbookViewId="0" topLeftCell="H1">
      <selection activeCell="O9" sqref="O9"/>
    </sheetView>
  </sheetViews>
  <sheetFormatPr defaultColWidth="9.140625" defaultRowHeight="12.75"/>
  <cols>
    <col min="1" max="2" width="11.8515625" style="20" bestFit="1" customWidth="1"/>
    <col min="3" max="5" width="9.140625" style="20" customWidth="1"/>
    <col min="6" max="6" width="10.421875" style="20" bestFit="1" customWidth="1"/>
    <col min="7" max="8" width="9.140625" style="20" customWidth="1"/>
    <col min="9" max="9" width="11.421875" style="20" bestFit="1" customWidth="1"/>
    <col min="10" max="17" width="9.140625" style="20" customWidth="1"/>
    <col min="18" max="18" width="12.140625" style="21" bestFit="1" customWidth="1"/>
    <col min="19" max="19" width="10.421875" style="53" bestFit="1" customWidth="1"/>
    <col min="20" max="37" width="9.140625" style="20" customWidth="1"/>
    <col min="38" max="38" width="9.57421875" style="20" bestFit="1" customWidth="1"/>
    <col min="39" max="39" width="9.140625" style="20" customWidth="1"/>
    <col min="40" max="40" width="10.421875" style="20" bestFit="1" customWidth="1"/>
    <col min="41" max="41" width="9.140625" style="20" customWidth="1"/>
    <col min="42" max="42" width="9.57421875" style="20" bestFit="1" customWidth="1"/>
    <col min="43" max="44" width="9.57421875" style="19" customWidth="1"/>
    <col min="45" max="52" width="9.140625" style="19" customWidth="1"/>
    <col min="53" max="53" width="10.421875" style="19" bestFit="1" customWidth="1"/>
    <col min="54" max="58" width="9.140625" style="19" customWidth="1"/>
    <col min="59" max="16384" width="9.140625" style="20" customWidth="1"/>
  </cols>
  <sheetData>
    <row r="1" spans="1:61" ht="12.75">
      <c r="A1" s="53">
        <f>1!$J$4</f>
        <v>40564</v>
      </c>
      <c r="B1" s="19" t="str">
        <f>1!$J$6</f>
        <v>Medyczne Studium Zawodowe im. Władysławy Szoc w Chełmie</v>
      </c>
      <c r="C1" s="19">
        <f>1!H14</f>
        <v>0</v>
      </c>
      <c r="D1" s="19">
        <f>1!M14</f>
        <v>0</v>
      </c>
      <c r="E1" s="19">
        <f>1!H16</f>
      </c>
      <c r="F1" s="19">
        <f>1!M16</f>
        <v>0</v>
      </c>
      <c r="G1" s="19" t="e">
        <f>1!H18</f>
        <v>#VALUE!</v>
      </c>
      <c r="H1" s="29" t="str">
        <f>1!M18</f>
        <v>ponadgimnazjalne</v>
      </c>
      <c r="I1" s="29">
        <f>1!H22</f>
        <v>0</v>
      </c>
      <c r="J1" s="19">
        <f>1!M22</f>
        <v>0</v>
      </c>
      <c r="K1" s="19">
        <f>1!H24</f>
        <v>0</v>
      </c>
      <c r="L1" s="19">
        <f>1!M26</f>
        <v>0</v>
      </c>
      <c r="M1" s="19">
        <f>1!M24</f>
        <v>0</v>
      </c>
      <c r="N1" s="19">
        <f>1!H26</f>
        <v>0</v>
      </c>
      <c r="O1" s="19">
        <f>1!H28</f>
        <v>0</v>
      </c>
      <c r="P1" s="19">
        <f>1!H30</f>
        <v>0</v>
      </c>
      <c r="Q1" s="19">
        <f>1!M28</f>
        <v>0</v>
      </c>
      <c r="R1" s="21">
        <f>1!M30</f>
        <v>0</v>
      </c>
      <c r="S1" s="53">
        <f>1!D34</f>
        <v>0</v>
      </c>
      <c r="T1" s="34">
        <f>1!M40</f>
        <v>0</v>
      </c>
      <c r="U1" s="34">
        <f>1!M41</f>
        <v>0</v>
      </c>
      <c r="V1" s="34">
        <f>1!M42</f>
        <v>0</v>
      </c>
      <c r="W1" s="34">
        <f>1!M43</f>
        <v>0</v>
      </c>
      <c r="X1" s="34">
        <f>1!M44</f>
        <v>0</v>
      </c>
      <c r="Y1" s="34">
        <f>1!M45</f>
        <v>0</v>
      </c>
      <c r="Z1" s="19">
        <f>1!M46</f>
        <v>0</v>
      </c>
      <c r="AA1" s="19">
        <f>1!D50</f>
        <v>0</v>
      </c>
      <c r="AB1" s="19">
        <f>1!D52</f>
        <v>0</v>
      </c>
      <c r="AC1" s="19"/>
      <c r="AD1" s="19"/>
      <c r="AE1" s="2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34"/>
      <c r="AR1" s="61"/>
      <c r="AS1" s="34"/>
      <c r="AT1" s="34"/>
      <c r="AU1" s="34"/>
      <c r="AV1" s="34"/>
      <c r="AW1" s="34"/>
      <c r="AX1" s="34"/>
      <c r="AY1" s="34"/>
      <c r="AZ1" s="34"/>
      <c r="BA1" s="35"/>
      <c r="BG1" s="19"/>
      <c r="BH1" s="62"/>
      <c r="BI1" s="34"/>
    </row>
    <row r="55" spans="1:60" ht="11.25">
      <c r="A55" s="19"/>
      <c r="B55" s="19"/>
      <c r="C55" s="19"/>
      <c r="D55" s="19"/>
      <c r="E55" s="19"/>
      <c r="F55" s="19"/>
      <c r="G55" s="29"/>
      <c r="H55" s="29"/>
      <c r="I55" s="19"/>
      <c r="J55" s="19"/>
      <c r="K55" s="19"/>
      <c r="L55" s="19"/>
      <c r="M55" s="19"/>
      <c r="N55" s="19"/>
      <c r="O55" s="19"/>
      <c r="P55" s="22"/>
      <c r="Q55" s="22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2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BG55" s="19"/>
      <c r="BH55" s="3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Z287"/>
  <sheetViews>
    <sheetView showGridLines="0" tabSelected="1" zoomScaleSheetLayoutView="200" zoomScalePageLayoutView="0" workbookViewId="0" topLeftCell="A1">
      <selection activeCell="AE8" sqref="AE8"/>
    </sheetView>
  </sheetViews>
  <sheetFormatPr defaultColWidth="9.140625" defaultRowHeight="12.75"/>
  <cols>
    <col min="1" max="1" width="0.85546875" style="3" customWidth="1"/>
    <col min="2" max="2" width="6.57421875" style="3" customWidth="1"/>
    <col min="3" max="3" width="0.85546875" style="3" customWidth="1"/>
    <col min="4" max="4" width="3.00390625" style="3" customWidth="1"/>
    <col min="5" max="5" width="4.421875" style="3" customWidth="1"/>
    <col min="6" max="6" width="10.00390625" style="3" customWidth="1"/>
    <col min="7" max="7" width="0.85546875" style="3" customWidth="1"/>
    <col min="8" max="8" width="19.00390625" style="3" customWidth="1"/>
    <col min="9" max="9" width="0.85546875" style="3" customWidth="1"/>
    <col min="10" max="10" width="6.8515625" style="3" customWidth="1"/>
    <col min="11" max="11" width="13.7109375" style="3" customWidth="1"/>
    <col min="12" max="12" width="0.85546875" style="3" customWidth="1"/>
    <col min="13" max="13" width="25.140625" style="3" customWidth="1"/>
    <col min="14" max="14" width="0.85546875" style="3" customWidth="1"/>
    <col min="15" max="15" width="12.421875" style="3" hidden="1" customWidth="1"/>
    <col min="16" max="16" width="10.00390625" style="3" hidden="1" customWidth="1"/>
    <col min="17" max="17" width="9.140625" style="3" hidden="1" customWidth="1"/>
    <col min="18" max="18" width="1.28515625" style="3" hidden="1" customWidth="1"/>
    <col min="19" max="19" width="1.57421875" style="3" hidden="1" customWidth="1"/>
    <col min="20" max="24" width="0" style="3" hidden="1" customWidth="1"/>
    <col min="25" max="16384" width="9.140625" style="3" customWidth="1"/>
  </cols>
  <sheetData>
    <row r="1" spans="1:14" ht="3" customHeight="1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22" ht="75.75" customHeight="1">
      <c r="A2" s="4"/>
      <c r="B2" s="129" t="s">
        <v>100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5"/>
      <c r="V2" s="3">
        <f>IF(J6=B96,1,IF(J6=B91,2,IF(OR(J6=B87,J6=B88,J6=B90,J6=B93),3,4)))</f>
        <v>4</v>
      </c>
    </row>
    <row r="3" spans="1:14" ht="3" customHeight="1">
      <c r="A3" s="4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5"/>
    </row>
    <row r="4" spans="1:15" ht="12.75" customHeight="1">
      <c r="A4" s="4"/>
      <c r="B4" s="108" t="s">
        <v>8</v>
      </c>
      <c r="C4" s="109"/>
      <c r="D4" s="109"/>
      <c r="E4" s="109"/>
      <c r="F4" s="110"/>
      <c r="G4" s="30"/>
      <c r="H4" s="54" t="s">
        <v>9</v>
      </c>
      <c r="I4" s="30"/>
      <c r="J4" s="105">
        <v>40564</v>
      </c>
      <c r="K4" s="106"/>
      <c r="L4" s="106"/>
      <c r="M4" s="107"/>
      <c r="N4" s="5"/>
      <c r="O4" s="3" t="b">
        <f>ISBLANK(J4)</f>
        <v>0</v>
      </c>
    </row>
    <row r="5" spans="1:14" ht="3" customHeight="1">
      <c r="A5" s="4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5"/>
    </row>
    <row r="6" spans="1:14" ht="27.75" customHeight="1">
      <c r="A6" s="4"/>
      <c r="B6" s="145" t="s">
        <v>7</v>
      </c>
      <c r="C6" s="146"/>
      <c r="D6" s="146"/>
      <c r="E6" s="146"/>
      <c r="F6" s="146"/>
      <c r="G6" s="146"/>
      <c r="H6" s="147"/>
      <c r="I6" s="6"/>
      <c r="J6" s="102" t="s">
        <v>36</v>
      </c>
      <c r="K6" s="103"/>
      <c r="L6" s="103"/>
      <c r="M6" s="104"/>
      <c r="N6" s="5"/>
    </row>
    <row r="7" spans="1:14" ht="3" customHeight="1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</row>
    <row r="8" spans="1:15" ht="13.5" customHeight="1">
      <c r="A8" s="4"/>
      <c r="B8" s="133" t="s">
        <v>6</v>
      </c>
      <c r="C8" s="134"/>
      <c r="D8" s="134"/>
      <c r="E8" s="134"/>
      <c r="F8" s="135"/>
      <c r="G8" s="6"/>
      <c r="H8" s="136" t="s">
        <v>10</v>
      </c>
      <c r="I8" s="137"/>
      <c r="J8" s="137"/>
      <c r="K8" s="137"/>
      <c r="L8" s="137"/>
      <c r="M8" s="138"/>
      <c r="N8" s="7"/>
      <c r="O8" s="8"/>
    </row>
    <row r="9" spans="1:15" ht="13.5" customHeight="1">
      <c r="A9" s="4"/>
      <c r="B9" s="139"/>
      <c r="C9" s="140"/>
      <c r="D9" s="140"/>
      <c r="E9" s="140"/>
      <c r="F9" s="141"/>
      <c r="G9" s="6"/>
      <c r="H9" s="142"/>
      <c r="I9" s="143"/>
      <c r="J9" s="143"/>
      <c r="K9" s="143"/>
      <c r="L9" s="143"/>
      <c r="M9" s="144"/>
      <c r="N9" s="7"/>
      <c r="O9" s="8"/>
    </row>
    <row r="10" spans="1:14" ht="3" customHeight="1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3"/>
      <c r="N10" s="5"/>
    </row>
    <row r="11" spans="1:19" ht="13.5" customHeight="1">
      <c r="A11" s="4"/>
      <c r="B11" s="163" t="s">
        <v>0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5"/>
      <c r="N11" s="5"/>
      <c r="Q11" s="159"/>
      <c r="R11" s="159"/>
      <c r="S11" s="159"/>
    </row>
    <row r="12" spans="1:19" ht="13.5" customHeight="1">
      <c r="A12" s="4"/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8"/>
      <c r="N12" s="5"/>
      <c r="Q12" s="37"/>
      <c r="R12" s="37"/>
      <c r="S12" s="37"/>
    </row>
    <row r="13" spans="1:14" ht="3" customHeight="1">
      <c r="A13" s="4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5"/>
    </row>
    <row r="14" spans="1:14" ht="13.5" customHeight="1">
      <c r="A14" s="4"/>
      <c r="B14" s="151" t="s">
        <v>93</v>
      </c>
      <c r="C14" s="9"/>
      <c r="D14" s="94" t="s">
        <v>43</v>
      </c>
      <c r="E14" s="99"/>
      <c r="F14" s="95"/>
      <c r="G14" s="10"/>
      <c r="H14" s="74"/>
      <c r="I14" s="10"/>
      <c r="J14" s="94" t="s">
        <v>1</v>
      </c>
      <c r="K14" s="95"/>
      <c r="L14" s="11"/>
      <c r="M14" s="74"/>
      <c r="N14" s="12"/>
    </row>
    <row r="15" spans="1:14" ht="3" customHeight="1">
      <c r="A15" s="4"/>
      <c r="B15" s="15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2"/>
    </row>
    <row r="16" spans="1:20" ht="27.75" customHeight="1">
      <c r="A16" s="4"/>
      <c r="B16" s="152"/>
      <c r="C16" s="9"/>
      <c r="D16" s="94" t="s">
        <v>33</v>
      </c>
      <c r="E16" s="99"/>
      <c r="F16" s="160"/>
      <c r="G16" s="10"/>
      <c r="H16" s="75">
        <f>IF(M16&gt;0,IF(MOD(MID(M16,10,1),2)=1,"Mężczyzna","Kobieta"),"")</f>
      </c>
      <c r="I16" s="10"/>
      <c r="J16" s="94" t="s">
        <v>4</v>
      </c>
      <c r="K16" s="95"/>
      <c r="L16" s="11"/>
      <c r="M16" s="76"/>
      <c r="N16" s="12"/>
      <c r="T16" s="69" t="e">
        <f>TEXT(DATE(MID(M16,1,2)*1,MID(M16,3,2)*1,MID(M16,5,2)*1),"rrrr""-""mm""-""dd")</f>
        <v>#VALUE!</v>
      </c>
    </row>
    <row r="17" spans="1:20" ht="3" customHeight="1">
      <c r="A17" s="4"/>
      <c r="B17" s="15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2"/>
      <c r="T17" t="s">
        <v>90</v>
      </c>
    </row>
    <row r="18" spans="1:14" ht="27.75" customHeight="1">
      <c r="A18" s="4"/>
      <c r="B18" s="152"/>
      <c r="C18" s="9"/>
      <c r="D18" s="100" t="s">
        <v>89</v>
      </c>
      <c r="E18" s="161"/>
      <c r="F18" s="101"/>
      <c r="G18" s="10"/>
      <c r="H18" s="71" t="e">
        <f>IF(J4&gt;0,IF(NOT(ISERROR(A1)),DATEDIF(T16,J4,"Y")),"")</f>
        <v>#VALUE!</v>
      </c>
      <c r="I18" s="10"/>
      <c r="J18" s="145" t="s">
        <v>46</v>
      </c>
      <c r="K18" s="147"/>
      <c r="L18" s="26"/>
      <c r="M18" s="85" t="s">
        <v>47</v>
      </c>
      <c r="N18" s="12"/>
    </row>
    <row r="19" spans="1:15" ht="3" customHeight="1">
      <c r="A19" s="4"/>
      <c r="B19" s="152"/>
      <c r="C19" s="9"/>
      <c r="D19" s="9"/>
      <c r="E19" s="9"/>
      <c r="F19" s="9"/>
      <c r="G19" s="9"/>
      <c r="H19" s="9"/>
      <c r="I19" s="9"/>
      <c r="J19" s="9"/>
      <c r="K19" s="9"/>
      <c r="L19" s="9"/>
      <c r="M19" s="11"/>
      <c r="N19" s="12"/>
      <c r="O19" s="31"/>
    </row>
    <row r="20" spans="1:15" ht="13.5" customHeight="1">
      <c r="A20" s="4"/>
      <c r="B20" s="152"/>
      <c r="C20" s="9"/>
      <c r="D20" s="90" t="s">
        <v>3</v>
      </c>
      <c r="E20" s="90"/>
      <c r="F20" s="90"/>
      <c r="G20" s="90"/>
      <c r="H20" s="90"/>
      <c r="I20" s="90"/>
      <c r="J20" s="90"/>
      <c r="K20" s="90"/>
      <c r="L20" s="90"/>
      <c r="M20" s="90"/>
      <c r="N20" s="12"/>
      <c r="O20" s="31"/>
    </row>
    <row r="21" spans="1:15" ht="3" customHeight="1">
      <c r="A21" s="4"/>
      <c r="B21" s="152"/>
      <c r="C21" s="9"/>
      <c r="D21" s="9"/>
      <c r="E21" s="9"/>
      <c r="F21" s="9"/>
      <c r="G21" s="9"/>
      <c r="H21" s="9"/>
      <c r="I21" s="9"/>
      <c r="J21" s="9"/>
      <c r="K21" s="9"/>
      <c r="L21" s="9"/>
      <c r="M21" s="11"/>
      <c r="N21" s="12"/>
      <c r="O21" s="31"/>
    </row>
    <row r="22" spans="1:14" ht="35.25" customHeight="1">
      <c r="A22" s="4"/>
      <c r="B22" s="152"/>
      <c r="C22" s="9"/>
      <c r="D22" s="96" t="s">
        <v>48</v>
      </c>
      <c r="E22" s="97"/>
      <c r="F22" s="98"/>
      <c r="G22" s="10"/>
      <c r="H22" s="74"/>
      <c r="I22" s="28"/>
      <c r="J22" s="100" t="s">
        <v>49</v>
      </c>
      <c r="K22" s="101"/>
      <c r="L22" s="11"/>
      <c r="M22" s="78"/>
      <c r="N22" s="12"/>
    </row>
    <row r="23" spans="1:14" ht="3" customHeight="1">
      <c r="A23" s="4"/>
      <c r="B23" s="152"/>
      <c r="C23" s="9"/>
      <c r="D23" s="9"/>
      <c r="E23" s="9"/>
      <c r="F23" s="9"/>
      <c r="G23" s="9"/>
      <c r="H23" s="28"/>
      <c r="I23" s="28"/>
      <c r="J23" s="9"/>
      <c r="K23" s="9"/>
      <c r="L23" s="9"/>
      <c r="M23" s="9"/>
      <c r="N23" s="12"/>
    </row>
    <row r="24" spans="1:14" ht="13.5" customHeight="1">
      <c r="A24" s="4"/>
      <c r="B24" s="152"/>
      <c r="C24" s="9"/>
      <c r="D24" s="94" t="s">
        <v>50</v>
      </c>
      <c r="E24" s="99"/>
      <c r="F24" s="95"/>
      <c r="G24" s="10"/>
      <c r="H24" s="79"/>
      <c r="I24" s="28"/>
      <c r="J24" s="94" t="s">
        <v>51</v>
      </c>
      <c r="K24" s="95"/>
      <c r="L24" s="11"/>
      <c r="M24" s="80"/>
      <c r="N24" s="12"/>
    </row>
    <row r="25" spans="1:14" ht="3" customHeight="1">
      <c r="A25" s="4"/>
      <c r="B25" s="152"/>
      <c r="C25" s="9"/>
      <c r="D25" s="9"/>
      <c r="E25" s="9"/>
      <c r="F25" s="9"/>
      <c r="G25" s="9"/>
      <c r="H25" s="28"/>
      <c r="I25" s="28"/>
      <c r="J25" s="9"/>
      <c r="K25" s="9"/>
      <c r="L25" s="9"/>
      <c r="M25" s="9"/>
      <c r="N25" s="12"/>
    </row>
    <row r="26" spans="1:16" ht="27.75" customHeight="1">
      <c r="A26" s="4"/>
      <c r="B26" s="152"/>
      <c r="C26" s="9"/>
      <c r="D26" s="94" t="s">
        <v>52</v>
      </c>
      <c r="E26" s="99"/>
      <c r="F26" s="95"/>
      <c r="G26" s="10"/>
      <c r="H26" s="32"/>
      <c r="I26" s="28"/>
      <c r="J26" s="94" t="s">
        <v>2</v>
      </c>
      <c r="K26" s="95"/>
      <c r="L26" s="11"/>
      <c r="M26" s="77"/>
      <c r="N26" s="12"/>
      <c r="O26" s="51"/>
      <c r="P26" s="50" t="e">
        <f>DATEDIF(#REF!,J4,"Y")</f>
        <v>#REF!</v>
      </c>
    </row>
    <row r="27" spans="1:14" ht="3" customHeight="1">
      <c r="A27" s="4"/>
      <c r="B27" s="152"/>
      <c r="C27" s="9"/>
      <c r="D27" s="9"/>
      <c r="E27" s="9"/>
      <c r="F27" s="9"/>
      <c r="G27" s="9"/>
      <c r="H27" s="28"/>
      <c r="I27" s="28"/>
      <c r="J27" s="9"/>
      <c r="K27" s="9"/>
      <c r="L27" s="9"/>
      <c r="M27" s="9"/>
      <c r="N27" s="12"/>
    </row>
    <row r="28" spans="1:14" ht="13.5" customHeight="1">
      <c r="A28" s="4"/>
      <c r="B28" s="152"/>
      <c r="C28" s="9"/>
      <c r="D28" s="114" t="s">
        <v>55</v>
      </c>
      <c r="E28" s="115"/>
      <c r="F28" s="116"/>
      <c r="G28" s="9"/>
      <c r="H28" s="74"/>
      <c r="I28" s="28"/>
      <c r="J28" s="117" t="s">
        <v>56</v>
      </c>
      <c r="K28" s="118"/>
      <c r="L28" s="11"/>
      <c r="M28" s="81"/>
      <c r="N28" s="12"/>
    </row>
    <row r="29" spans="1:14" ht="3" customHeight="1">
      <c r="A29" s="4"/>
      <c r="B29" s="152"/>
      <c r="C29" s="9"/>
      <c r="D29" s="9"/>
      <c r="E29" s="9"/>
      <c r="F29" s="9"/>
      <c r="G29" s="9"/>
      <c r="H29" s="28"/>
      <c r="I29" s="28"/>
      <c r="J29" s="9"/>
      <c r="K29" s="9"/>
      <c r="L29" s="9"/>
      <c r="M29" s="9"/>
      <c r="N29" s="12"/>
    </row>
    <row r="30" spans="1:14" ht="13.5" customHeight="1">
      <c r="A30" s="4"/>
      <c r="B30" s="152"/>
      <c r="C30" s="9"/>
      <c r="D30" s="94" t="s">
        <v>5</v>
      </c>
      <c r="E30" s="99"/>
      <c r="F30" s="95"/>
      <c r="G30" s="10"/>
      <c r="H30" s="74"/>
      <c r="I30" s="28"/>
      <c r="J30" s="94" t="s">
        <v>57</v>
      </c>
      <c r="K30" s="95"/>
      <c r="L30" s="11"/>
      <c r="M30" s="82"/>
      <c r="N30" s="12"/>
    </row>
    <row r="31" spans="1:14" ht="3" customHeight="1">
      <c r="A31" s="4"/>
      <c r="B31" s="15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2"/>
    </row>
    <row r="32" spans="1:14" ht="13.5" customHeight="1">
      <c r="A32" s="4"/>
      <c r="B32" s="152"/>
      <c r="C32" s="9"/>
      <c r="D32" s="114" t="s">
        <v>58</v>
      </c>
      <c r="E32" s="115"/>
      <c r="F32" s="115"/>
      <c r="G32" s="115"/>
      <c r="H32" s="115"/>
      <c r="I32" s="115"/>
      <c r="J32" s="115"/>
      <c r="K32" s="115"/>
      <c r="L32" s="115"/>
      <c r="M32" s="116"/>
      <c r="N32" s="12"/>
    </row>
    <row r="33" spans="1:14" ht="3" customHeight="1">
      <c r="A33" s="4"/>
      <c r="B33" s="15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2"/>
    </row>
    <row r="34" spans="1:14" ht="13.5" customHeight="1">
      <c r="A34" s="4"/>
      <c r="B34" s="153"/>
      <c r="C34" s="9"/>
      <c r="D34" s="119"/>
      <c r="E34" s="120"/>
      <c r="F34" s="120"/>
      <c r="G34" s="120"/>
      <c r="H34" s="120"/>
      <c r="I34" s="120"/>
      <c r="J34" s="120"/>
      <c r="K34" s="120"/>
      <c r="L34" s="120"/>
      <c r="M34" s="121"/>
      <c r="N34" s="12"/>
    </row>
    <row r="35" spans="1:14" ht="3" customHeight="1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2"/>
    </row>
    <row r="36" spans="1:14" ht="3" customHeight="1">
      <c r="A36" s="4"/>
      <c r="B36" s="9"/>
      <c r="C36" s="9"/>
      <c r="D36" s="9"/>
      <c r="E36" s="9"/>
      <c r="F36" s="9"/>
      <c r="G36" s="9"/>
      <c r="H36" s="9"/>
      <c r="I36" s="9"/>
      <c r="J36" s="11"/>
      <c r="K36" s="11"/>
      <c r="L36" s="9"/>
      <c r="M36" s="11"/>
      <c r="N36" s="12"/>
    </row>
    <row r="37" spans="1:17" ht="84" customHeight="1">
      <c r="A37" s="4"/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4"/>
      <c r="N37" s="12"/>
      <c r="Q37" s="3" t="e">
        <f>AND(#REF!&lt;=7,#REF!&gt;0)</f>
        <v>#REF!</v>
      </c>
    </row>
    <row r="38" spans="1:14" ht="3" customHeight="1">
      <c r="A38" s="13"/>
      <c r="B38" s="14"/>
      <c r="C38" s="14"/>
      <c r="D38" s="14"/>
      <c r="E38" s="14"/>
      <c r="F38" s="14"/>
      <c r="G38" s="14"/>
      <c r="H38" s="14"/>
      <c r="I38" s="14"/>
      <c r="J38" s="24"/>
      <c r="K38" s="24"/>
      <c r="L38" s="14"/>
      <c r="M38" s="24"/>
      <c r="N38" s="15"/>
    </row>
    <row r="39" spans="1:14" ht="3" customHeight="1">
      <c r="A39" s="1"/>
      <c r="B39" s="16"/>
      <c r="C39" s="16"/>
      <c r="D39" s="16"/>
      <c r="E39" s="16"/>
      <c r="F39" s="16"/>
      <c r="G39" s="16"/>
      <c r="H39" s="16"/>
      <c r="I39" s="16"/>
      <c r="J39" s="25"/>
      <c r="K39" s="25"/>
      <c r="L39" s="16"/>
      <c r="M39" s="25"/>
      <c r="N39" s="2"/>
    </row>
    <row r="40" spans="1:15" ht="34.5" customHeight="1">
      <c r="A40" s="4"/>
      <c r="B40" s="125" t="s">
        <v>94</v>
      </c>
      <c r="C40" s="9"/>
      <c r="D40" s="149" t="s">
        <v>72</v>
      </c>
      <c r="E40" s="149"/>
      <c r="F40" s="149"/>
      <c r="G40" s="149"/>
      <c r="H40" s="149"/>
      <c r="I40" s="149"/>
      <c r="J40" s="149"/>
      <c r="K40" s="149"/>
      <c r="L40" s="9"/>
      <c r="M40" s="33"/>
      <c r="N40" s="12"/>
      <c r="O40" s="8">
        <f>1+(M40-4.75)*6/(6-4.75)</f>
        <v>-21.8</v>
      </c>
    </row>
    <row r="41" spans="1:14" ht="22.5" customHeight="1">
      <c r="A41" s="4"/>
      <c r="B41" s="125"/>
      <c r="C41" s="9"/>
      <c r="D41" s="157" t="s">
        <v>59</v>
      </c>
      <c r="E41" s="157"/>
      <c r="F41" s="157"/>
      <c r="G41" s="157"/>
      <c r="H41" s="158" t="s">
        <v>60</v>
      </c>
      <c r="I41" s="158"/>
      <c r="J41" s="158"/>
      <c r="K41" s="158"/>
      <c r="L41" s="10"/>
      <c r="M41" s="64"/>
      <c r="N41" s="12"/>
    </row>
    <row r="42" spans="1:14" ht="22.5" customHeight="1">
      <c r="A42" s="4"/>
      <c r="B42" s="125"/>
      <c r="C42" s="9"/>
      <c r="D42" s="157"/>
      <c r="E42" s="157"/>
      <c r="F42" s="157"/>
      <c r="G42" s="157"/>
      <c r="H42" s="158" t="s">
        <v>61</v>
      </c>
      <c r="I42" s="158"/>
      <c r="J42" s="158"/>
      <c r="K42" s="158"/>
      <c r="L42" s="10"/>
      <c r="M42" s="64"/>
      <c r="N42" s="12"/>
    </row>
    <row r="43" spans="1:14" ht="22.5" customHeight="1">
      <c r="A43" s="4"/>
      <c r="B43" s="125"/>
      <c r="C43" s="9"/>
      <c r="D43" s="150" t="s">
        <v>64</v>
      </c>
      <c r="E43" s="150"/>
      <c r="F43" s="150"/>
      <c r="G43" s="150"/>
      <c r="H43" s="150"/>
      <c r="I43" s="150"/>
      <c r="J43" s="150"/>
      <c r="K43" s="150"/>
      <c r="L43" s="10"/>
      <c r="M43" s="64"/>
      <c r="N43" s="12"/>
    </row>
    <row r="44" spans="1:14" ht="22.5" customHeight="1">
      <c r="A44" s="4"/>
      <c r="B44" s="125"/>
      <c r="C44" s="9"/>
      <c r="D44" s="150" t="s">
        <v>63</v>
      </c>
      <c r="E44" s="150"/>
      <c r="F44" s="150"/>
      <c r="G44" s="150"/>
      <c r="H44" s="150"/>
      <c r="I44" s="150"/>
      <c r="J44" s="150"/>
      <c r="K44" s="150"/>
      <c r="L44" s="10"/>
      <c r="M44" s="64"/>
      <c r="N44" s="12"/>
    </row>
    <row r="45" spans="1:14" ht="22.5" customHeight="1">
      <c r="A45" s="4"/>
      <c r="B45" s="125"/>
      <c r="C45" s="9"/>
      <c r="D45" s="150" t="s">
        <v>62</v>
      </c>
      <c r="E45" s="150"/>
      <c r="F45" s="150"/>
      <c r="G45" s="150"/>
      <c r="H45" s="150"/>
      <c r="I45" s="150"/>
      <c r="J45" s="150"/>
      <c r="K45" s="150"/>
      <c r="L45" s="10"/>
      <c r="M45" s="64"/>
      <c r="N45" s="12"/>
    </row>
    <row r="46" spans="1:17" ht="27.75" customHeight="1">
      <c r="A46" s="4"/>
      <c r="B46" s="125"/>
      <c r="C46" s="9"/>
      <c r="D46" s="150" t="s">
        <v>65</v>
      </c>
      <c r="E46" s="150"/>
      <c r="F46" s="150"/>
      <c r="G46" s="150"/>
      <c r="H46" s="150"/>
      <c r="I46" s="150"/>
      <c r="J46" s="150"/>
      <c r="K46" s="150"/>
      <c r="L46" s="10"/>
      <c r="M46" s="33"/>
      <c r="N46" s="12"/>
      <c r="Q46" s="60"/>
    </row>
    <row r="47" spans="1:14" ht="3" customHeight="1">
      <c r="A47" s="4"/>
      <c r="B47" s="42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12"/>
    </row>
    <row r="48" spans="1:15" ht="13.5" customHeight="1" hidden="1">
      <c r="A48" s="4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41" t="e">
        <f>IF(OR(#REF!="proszę o uzupełnienie rubryki Typ szkoły, badź uczeń nie spełnia kryterium szkoły",#REF!="Wprowadzono nieprawidłowy wynik dla danego typu szkoły",#REF!="proszę o uzupełnienie średniej lub uczeń nie spełnia kryterium",#REF!="przekracza dwukrotność kwoty uprawniającej do uzyskania świadczeń rodzinnych określonej w ustawie z dnia 28 listopada 2003r. o świadczeniach rodzinnych (Dz. U. 2003r., Nr 228, poz. 2255 z późn. zm.)"),"brak punktacji",#REF!+#REF!+#REF!+#REF!+#REF!+#REF!+#REF!+#REF!+#REF!+#REF!+#REF!+#REF!)</f>
        <v>#REF!</v>
      </c>
      <c r="N48" s="12"/>
      <c r="O48" s="27" t="b">
        <f>ISBLANK(M48)</f>
        <v>0</v>
      </c>
    </row>
    <row r="49" spans="1:14" ht="13.5" customHeight="1">
      <c r="A49" s="4"/>
      <c r="B49" s="169" t="s">
        <v>98</v>
      </c>
      <c r="C49" s="28"/>
      <c r="D49" s="91" t="s">
        <v>91</v>
      </c>
      <c r="E49" s="92"/>
      <c r="F49" s="92"/>
      <c r="G49" s="92"/>
      <c r="H49" s="92"/>
      <c r="I49" s="92"/>
      <c r="J49" s="92"/>
      <c r="K49" s="92"/>
      <c r="L49" s="92"/>
      <c r="M49" s="93"/>
      <c r="N49" s="12"/>
    </row>
    <row r="50" spans="1:14" ht="27.75" customHeight="1">
      <c r="A50" s="4"/>
      <c r="B50" s="170"/>
      <c r="C50" s="28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12"/>
    </row>
    <row r="51" spans="1:14" ht="13.5" customHeight="1">
      <c r="A51" s="4"/>
      <c r="B51" s="170"/>
      <c r="C51" s="28"/>
      <c r="D51" s="91" t="s">
        <v>92</v>
      </c>
      <c r="E51" s="92"/>
      <c r="F51" s="92"/>
      <c r="G51" s="92"/>
      <c r="H51" s="92"/>
      <c r="I51" s="92"/>
      <c r="J51" s="92"/>
      <c r="K51" s="92"/>
      <c r="L51" s="92"/>
      <c r="M51" s="93"/>
      <c r="N51" s="12"/>
    </row>
    <row r="52" spans="1:14" ht="27.75" customHeight="1">
      <c r="A52" s="4"/>
      <c r="B52" s="171"/>
      <c r="C52" s="28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12"/>
    </row>
    <row r="53" spans="1:14" ht="3" customHeight="1">
      <c r="A53" s="13"/>
      <c r="B53" s="72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15"/>
    </row>
    <row r="54" spans="1:14" ht="3" customHeight="1">
      <c r="A54" s="1"/>
      <c r="B54" s="52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2"/>
    </row>
    <row r="55" spans="1:14" ht="133.5" customHeight="1">
      <c r="A55" s="4"/>
      <c r="B55" s="178" t="s">
        <v>99</v>
      </c>
      <c r="C55" s="40"/>
      <c r="D55" s="154" t="s">
        <v>73</v>
      </c>
      <c r="E55" s="155"/>
      <c r="F55" s="155"/>
      <c r="G55" s="155"/>
      <c r="H55" s="155"/>
      <c r="I55" s="155"/>
      <c r="J55" s="155"/>
      <c r="K55" s="155"/>
      <c r="L55" s="155"/>
      <c r="M55" s="156"/>
      <c r="N55" s="12"/>
    </row>
    <row r="56" spans="1:14" ht="75.75" customHeight="1">
      <c r="A56" s="4"/>
      <c r="B56" s="179"/>
      <c r="C56" s="40"/>
      <c r="D56" s="111" t="s">
        <v>74</v>
      </c>
      <c r="E56" s="112"/>
      <c r="F56" s="112"/>
      <c r="G56" s="112"/>
      <c r="H56" s="112"/>
      <c r="I56" s="112"/>
      <c r="J56" s="112"/>
      <c r="K56" s="112"/>
      <c r="L56" s="112"/>
      <c r="M56" s="113"/>
      <c r="N56" s="12"/>
    </row>
    <row r="57" spans="1:14" ht="49.5" customHeight="1">
      <c r="A57" s="4"/>
      <c r="B57" s="180"/>
      <c r="C57" s="17"/>
      <c r="D57" s="181" t="s">
        <v>75</v>
      </c>
      <c r="E57" s="182"/>
      <c r="F57" s="182"/>
      <c r="G57" s="182"/>
      <c r="H57" s="182"/>
      <c r="I57" s="182"/>
      <c r="J57" s="182"/>
      <c r="K57" s="182"/>
      <c r="L57" s="182"/>
      <c r="M57" s="183"/>
      <c r="N57" s="12"/>
    </row>
    <row r="58" spans="1:14" ht="3" customHeight="1">
      <c r="A58" s="13"/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15"/>
    </row>
    <row r="59" spans="1:14" ht="3" customHeight="1">
      <c r="A59" s="4"/>
      <c r="B59" s="56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2"/>
    </row>
    <row r="60" spans="1:14" ht="30" customHeight="1">
      <c r="A60" s="4"/>
      <c r="B60" s="169" t="s">
        <v>97</v>
      </c>
      <c r="C60" s="28"/>
      <c r="D60" s="86" t="str">
        <f>IF($V$2=1,B113,IF($V$2=2,B149,IF($V$2=3,B125,B137)))</f>
        <v>Wybrane techniki informacyjne</v>
      </c>
      <c r="E60" s="87"/>
      <c r="F60" s="87"/>
      <c r="G60" s="87"/>
      <c r="H60" s="87"/>
      <c r="I60" s="87"/>
      <c r="J60" s="87"/>
      <c r="K60" s="88"/>
      <c r="L60" s="28"/>
      <c r="M60" s="73"/>
      <c r="N60" s="12"/>
    </row>
    <row r="61" spans="1:14" ht="3" customHeight="1">
      <c r="A61" s="4"/>
      <c r="B61" s="170"/>
      <c r="C61" s="28"/>
      <c r="D61" s="70"/>
      <c r="E61" s="70"/>
      <c r="F61" s="70"/>
      <c r="G61" s="70"/>
      <c r="H61" s="70"/>
      <c r="I61" s="70"/>
      <c r="J61" s="70"/>
      <c r="K61" s="70"/>
      <c r="L61" s="28"/>
      <c r="M61" s="28"/>
      <c r="N61" s="12"/>
    </row>
    <row r="62" spans="1:14" ht="30" customHeight="1">
      <c r="A62" s="4"/>
      <c r="B62" s="170"/>
      <c r="C62" s="28"/>
      <c r="D62" s="86" t="str">
        <f>IF($V$2=1,B114,IF($V$2=2,B150,IF($V$2=3,B126,B138)))</f>
        <v>Podstawy języka angielskiego wersja uzawodowiona</v>
      </c>
      <c r="E62" s="87"/>
      <c r="F62" s="87"/>
      <c r="G62" s="87"/>
      <c r="H62" s="87"/>
      <c r="I62" s="87"/>
      <c r="J62" s="87"/>
      <c r="K62" s="88"/>
      <c r="L62" s="28"/>
      <c r="M62" s="73"/>
      <c r="N62" s="12"/>
    </row>
    <row r="63" spans="1:14" ht="3" customHeight="1">
      <c r="A63" s="4"/>
      <c r="B63" s="170"/>
      <c r="C63" s="28"/>
      <c r="D63" s="70"/>
      <c r="E63" s="70"/>
      <c r="F63" s="70"/>
      <c r="G63" s="70"/>
      <c r="H63" s="70"/>
      <c r="I63" s="70"/>
      <c r="J63" s="70"/>
      <c r="K63" s="70"/>
      <c r="L63" s="28"/>
      <c r="M63" s="28"/>
      <c r="N63" s="12"/>
    </row>
    <row r="64" spans="1:14" ht="30" customHeight="1">
      <c r="A64" s="4"/>
      <c r="B64" s="170"/>
      <c r="C64" s="28"/>
      <c r="D64" s="86" t="str">
        <f>IF($V$2=1,B115,IF($V$2=2,B151,IF($V$2=3,B127,B139)))</f>
        <v>Asertywność jako metoda budowania poprawnych relacji interpersonalnych</v>
      </c>
      <c r="E64" s="87"/>
      <c r="F64" s="87"/>
      <c r="G64" s="87"/>
      <c r="H64" s="87"/>
      <c r="I64" s="87"/>
      <c r="J64" s="87"/>
      <c r="K64" s="88"/>
      <c r="L64" s="28"/>
      <c r="M64" s="73"/>
      <c r="N64" s="12"/>
    </row>
    <row r="65" spans="1:14" ht="3" customHeight="1">
      <c r="A65" s="4"/>
      <c r="B65" s="170"/>
      <c r="C65" s="28"/>
      <c r="D65" s="70"/>
      <c r="E65" s="70"/>
      <c r="F65" s="70"/>
      <c r="G65" s="70"/>
      <c r="H65" s="70"/>
      <c r="I65" s="70"/>
      <c r="J65" s="70"/>
      <c r="K65" s="70"/>
      <c r="L65" s="28"/>
      <c r="M65" s="28"/>
      <c r="N65" s="12"/>
    </row>
    <row r="66" spans="1:14" ht="30" customHeight="1">
      <c r="A66" s="4"/>
      <c r="B66" s="170"/>
      <c r="C66" s="28"/>
      <c r="D66" s="86" t="str">
        <f>IF($V$2=1,B116,IF($V$2=2,B152,IF($V$2=3,B128,B140)))</f>
        <v>Podstawy języka migowego</v>
      </c>
      <c r="E66" s="87"/>
      <c r="F66" s="87"/>
      <c r="G66" s="87"/>
      <c r="H66" s="87"/>
      <c r="I66" s="87"/>
      <c r="J66" s="87"/>
      <c r="K66" s="88"/>
      <c r="L66" s="28"/>
      <c r="M66" s="73"/>
      <c r="N66" s="12"/>
    </row>
    <row r="67" spans="1:14" ht="3" customHeight="1">
      <c r="A67" s="4"/>
      <c r="B67" s="170"/>
      <c r="C67" s="28"/>
      <c r="D67" s="70"/>
      <c r="E67" s="70"/>
      <c r="F67" s="70"/>
      <c r="G67" s="70"/>
      <c r="H67" s="70"/>
      <c r="I67" s="70"/>
      <c r="J67" s="70"/>
      <c r="K67" s="70"/>
      <c r="L67" s="28"/>
      <c r="M67" s="28"/>
      <c r="N67" s="12"/>
    </row>
    <row r="68" spans="1:14" ht="30" customHeight="1">
      <c r="A68" s="4"/>
      <c r="B68" s="170"/>
      <c r="C68" s="28"/>
      <c r="D68" s="86" t="str">
        <f>IF($V$2=1,B117,IF($V$2=2,B153,IF($V$2=3,B129,B141)))</f>
        <v>Arteterapia w pracy z klientem w różnym wieku i o różnych potrzebach bio-psycho-społecznych</v>
      </c>
      <c r="E68" s="87"/>
      <c r="F68" s="87"/>
      <c r="G68" s="87"/>
      <c r="H68" s="87"/>
      <c r="I68" s="87"/>
      <c r="J68" s="87"/>
      <c r="K68" s="88"/>
      <c r="L68" s="28"/>
      <c r="M68" s="73"/>
      <c r="N68" s="12"/>
    </row>
    <row r="69" spans="1:14" ht="3" customHeight="1">
      <c r="A69" s="4"/>
      <c r="B69" s="170"/>
      <c r="C69" s="28"/>
      <c r="D69" s="70"/>
      <c r="E69" s="70"/>
      <c r="F69" s="70"/>
      <c r="G69" s="70"/>
      <c r="H69" s="70"/>
      <c r="I69" s="70"/>
      <c r="J69" s="70"/>
      <c r="K69" s="70"/>
      <c r="L69" s="28"/>
      <c r="M69" s="28"/>
      <c r="N69" s="12"/>
    </row>
    <row r="70" spans="1:14" ht="30" customHeight="1">
      <c r="A70" s="4"/>
      <c r="B70" s="170"/>
      <c r="C70" s="28"/>
      <c r="D70" s="86" t="str">
        <f>IF($V$2=1,B118,IF($V$2=2,B154,IF($V$2=3,B130,B142)))</f>
        <v>Techniki BLS/AED</v>
      </c>
      <c r="E70" s="87"/>
      <c r="F70" s="87"/>
      <c r="G70" s="87"/>
      <c r="H70" s="87"/>
      <c r="I70" s="87"/>
      <c r="J70" s="87"/>
      <c r="K70" s="88"/>
      <c r="L70" s="28"/>
      <c r="M70" s="73"/>
      <c r="N70" s="12"/>
    </row>
    <row r="71" spans="1:14" ht="3" customHeight="1">
      <c r="A71" s="4"/>
      <c r="B71" s="170"/>
      <c r="C71" s="28"/>
      <c r="D71" s="70"/>
      <c r="E71" s="70"/>
      <c r="F71" s="70"/>
      <c r="G71" s="70"/>
      <c r="H71" s="70"/>
      <c r="I71" s="70"/>
      <c r="J71" s="70"/>
      <c r="K71" s="70"/>
      <c r="L71" s="28"/>
      <c r="M71" s="28"/>
      <c r="N71" s="12"/>
    </row>
    <row r="72" spans="1:14" ht="30" customHeight="1">
      <c r="A72" s="4"/>
      <c r="B72" s="170"/>
      <c r="C72" s="28"/>
      <c r="D72" s="86" t="str">
        <f>IF($V$2=1,B119,IF($V$2=2,B155,IF($V$2=3,B131,B143)))</f>
        <v>Masaż sportowy</v>
      </c>
      <c r="E72" s="87"/>
      <c r="F72" s="87"/>
      <c r="G72" s="87"/>
      <c r="H72" s="87"/>
      <c r="I72" s="87"/>
      <c r="J72" s="87"/>
      <c r="K72" s="88"/>
      <c r="L72" s="28"/>
      <c r="M72" s="73"/>
      <c r="N72" s="12"/>
    </row>
    <row r="73" spans="1:14" ht="3" customHeight="1">
      <c r="A73" s="4"/>
      <c r="B73" s="170"/>
      <c r="C73" s="28"/>
      <c r="D73" s="70"/>
      <c r="E73" s="70"/>
      <c r="F73" s="70"/>
      <c r="G73" s="70"/>
      <c r="H73" s="70"/>
      <c r="I73" s="70"/>
      <c r="J73" s="70"/>
      <c r="K73" s="70"/>
      <c r="L73" s="28"/>
      <c r="M73" s="28"/>
      <c r="N73" s="12"/>
    </row>
    <row r="74" spans="1:26" ht="30" customHeight="1">
      <c r="A74" s="4"/>
      <c r="B74" s="170"/>
      <c r="C74" s="28"/>
      <c r="D74" s="86" t="str">
        <f>IF($V$2=1,B120,IF($V$2=2,B156,IF($V$2=3,B132,B144)))</f>
        <v>Ratownik wodny lub ratownik WOPR</v>
      </c>
      <c r="E74" s="87"/>
      <c r="F74" s="87"/>
      <c r="G74" s="87"/>
      <c r="H74" s="87"/>
      <c r="I74" s="87"/>
      <c r="J74" s="87"/>
      <c r="K74" s="88"/>
      <c r="L74" s="28"/>
      <c r="M74" s="73"/>
      <c r="N74" s="12"/>
      <c r="Z74" s="3" t="s">
        <v>101</v>
      </c>
    </row>
    <row r="75" spans="1:14" ht="3" customHeight="1">
      <c r="A75" s="4"/>
      <c r="B75" s="170"/>
      <c r="C75" s="28"/>
      <c r="D75" s="70"/>
      <c r="E75" s="70"/>
      <c r="F75" s="70"/>
      <c r="G75" s="70"/>
      <c r="H75" s="70"/>
      <c r="I75" s="70"/>
      <c r="J75" s="70"/>
      <c r="K75" s="70"/>
      <c r="L75" s="28"/>
      <c r="M75" s="28"/>
      <c r="N75" s="12"/>
    </row>
    <row r="76" spans="1:14" ht="30" customHeight="1">
      <c r="A76" s="4"/>
      <c r="B76" s="170"/>
      <c r="C76" s="28"/>
      <c r="D76" s="86" t="str">
        <f>IF($V$2=1,B121,IF($V$2=2,B157,IF($V$2=3,B133,B145)))</f>
        <v>Opiekun kolonijny</v>
      </c>
      <c r="E76" s="87"/>
      <c r="F76" s="87"/>
      <c r="G76" s="87"/>
      <c r="H76" s="87"/>
      <c r="I76" s="87"/>
      <c r="J76" s="87"/>
      <c r="K76" s="88"/>
      <c r="L76" s="28"/>
      <c r="M76" s="73"/>
      <c r="N76" s="12"/>
    </row>
    <row r="77" spans="1:14" ht="3" customHeight="1">
      <c r="A77" s="4"/>
      <c r="B77" s="170"/>
      <c r="C77" s="28"/>
      <c r="D77" s="70"/>
      <c r="E77" s="70"/>
      <c r="F77" s="70"/>
      <c r="G77" s="70"/>
      <c r="H77" s="70"/>
      <c r="I77" s="70"/>
      <c r="J77" s="70"/>
      <c r="K77" s="70"/>
      <c r="L77" s="28"/>
      <c r="M77" s="28"/>
      <c r="N77" s="12"/>
    </row>
    <row r="78" spans="1:14" ht="30" customHeight="1">
      <c r="A78" s="4"/>
      <c r="B78" s="170"/>
      <c r="C78" s="28"/>
      <c r="D78" s="86" t="str">
        <f>IF($V$2=1,B122,IF($V$2=2,B158,IF($V$2=3,B134,B146)))</f>
        <v>Masaż kosmetyczny</v>
      </c>
      <c r="E78" s="87"/>
      <c r="F78" s="87"/>
      <c r="G78" s="87"/>
      <c r="H78" s="87"/>
      <c r="I78" s="87"/>
      <c r="J78" s="87"/>
      <c r="K78" s="88"/>
      <c r="L78" s="28"/>
      <c r="M78" s="73"/>
      <c r="N78" s="12"/>
    </row>
    <row r="79" spans="1:14" ht="3" customHeight="1">
      <c r="A79" s="4"/>
      <c r="B79" s="170"/>
      <c r="C79" s="28"/>
      <c r="D79" s="70"/>
      <c r="E79" s="70"/>
      <c r="F79" s="70"/>
      <c r="G79" s="70"/>
      <c r="H79" s="70"/>
      <c r="I79" s="70"/>
      <c r="J79" s="70"/>
      <c r="K79" s="70"/>
      <c r="L79" s="28"/>
      <c r="M79" s="28"/>
      <c r="N79" s="12"/>
    </row>
    <row r="80" spans="1:14" ht="30" customHeight="1">
      <c r="A80" s="4"/>
      <c r="B80" s="170"/>
      <c r="C80" s="28"/>
      <c r="D80" s="86">
        <f>IF($V$2=1,B123,IF($V$2=2,B159,IF($V$2=3,B135,B147)))</f>
        <v>0</v>
      </c>
      <c r="E80" s="87"/>
      <c r="F80" s="87"/>
      <c r="G80" s="87"/>
      <c r="H80" s="87"/>
      <c r="I80" s="87"/>
      <c r="J80" s="87"/>
      <c r="K80" s="88"/>
      <c r="L80" s="28"/>
      <c r="M80" s="73"/>
      <c r="N80" s="12"/>
    </row>
    <row r="81" spans="1:14" ht="3" customHeight="1">
      <c r="A81" s="4"/>
      <c r="B81" s="170"/>
      <c r="C81" s="28"/>
      <c r="D81" s="39"/>
      <c r="E81" s="39"/>
      <c r="F81" s="39"/>
      <c r="G81" s="39"/>
      <c r="H81" s="39"/>
      <c r="I81" s="39"/>
      <c r="J81" s="39"/>
      <c r="K81" s="39"/>
      <c r="L81" s="39"/>
      <c r="M81" s="55"/>
      <c r="N81" s="12"/>
    </row>
    <row r="82" spans="1:14" ht="64.5" customHeight="1">
      <c r="A82" s="4"/>
      <c r="B82" s="171"/>
      <c r="C82" s="28"/>
      <c r="D82" s="172" t="s">
        <v>95</v>
      </c>
      <c r="E82" s="173"/>
      <c r="F82" s="173"/>
      <c r="G82" s="173"/>
      <c r="H82" s="174"/>
      <c r="I82" s="28"/>
      <c r="J82" s="175" t="s">
        <v>96</v>
      </c>
      <c r="K82" s="176"/>
      <c r="L82" s="176"/>
      <c r="M82" s="177"/>
      <c r="N82" s="12"/>
    </row>
    <row r="83" spans="1:14" ht="3" customHeight="1">
      <c r="A83" s="4"/>
      <c r="B83" s="3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2"/>
    </row>
    <row r="84" spans="1:15" ht="21.75" customHeight="1">
      <c r="A84" s="13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5"/>
      <c r="O84" s="3" t="e">
        <f>OR(M40=0,#REF!=0,M41=0,M42=0,#REF!=0,H41=0,H42=0,#REF!=0,#REF!=0,O48=TRUE,#REF!=0)</f>
        <v>#REF!</v>
      </c>
    </row>
    <row r="85" ht="12.75">
      <c r="B85" s="43"/>
    </row>
    <row r="86" ht="12.75" hidden="1">
      <c r="B86" s="44"/>
    </row>
    <row r="87" ht="12.75" hidden="1">
      <c r="B87" s="44" t="s">
        <v>34</v>
      </c>
    </row>
    <row r="88" ht="12.75" hidden="1">
      <c r="B88" s="43" t="s">
        <v>35</v>
      </c>
    </row>
    <row r="89" ht="12.75" hidden="1">
      <c r="B89" s="43" t="s">
        <v>36</v>
      </c>
    </row>
    <row r="90" ht="12.75" hidden="1">
      <c r="B90" s="43" t="s">
        <v>37</v>
      </c>
    </row>
    <row r="91" ht="12.75" hidden="1">
      <c r="B91" s="43" t="s">
        <v>38</v>
      </c>
    </row>
    <row r="92" ht="12.75" hidden="1">
      <c r="B92" s="43" t="s">
        <v>76</v>
      </c>
    </row>
    <row r="93" ht="12.75" hidden="1">
      <c r="B93" s="43" t="s">
        <v>39</v>
      </c>
    </row>
    <row r="94" ht="12.75" hidden="1">
      <c r="B94" s="43" t="s">
        <v>40</v>
      </c>
    </row>
    <row r="95" ht="12.75" hidden="1">
      <c r="B95" s="43" t="s">
        <v>41</v>
      </c>
    </row>
    <row r="96" ht="12.75" hidden="1">
      <c r="B96" s="44" t="s">
        <v>42</v>
      </c>
    </row>
    <row r="97" ht="12.75" hidden="1">
      <c r="B97" s="44"/>
    </row>
    <row r="98" ht="12.75" hidden="1">
      <c r="B98" s="44" t="s">
        <v>44</v>
      </c>
    </row>
    <row r="99" ht="12.75" hidden="1">
      <c r="B99" s="44" t="s">
        <v>45</v>
      </c>
    </row>
    <row r="100" ht="12.75" hidden="1">
      <c r="B100" s="45"/>
    </row>
    <row r="101" ht="12.75" hidden="1">
      <c r="B101" s="45"/>
    </row>
    <row r="102" ht="12.75" hidden="1">
      <c r="B102" s="45" t="s">
        <v>53</v>
      </c>
    </row>
    <row r="103" ht="12.75" hidden="1">
      <c r="B103" s="45" t="s">
        <v>54</v>
      </c>
    </row>
    <row r="104" ht="12.75" hidden="1">
      <c r="B104" s="45"/>
    </row>
    <row r="105" ht="12.75" hidden="1">
      <c r="B105" s="45" t="s">
        <v>66</v>
      </c>
    </row>
    <row r="106" ht="21.75" hidden="1">
      <c r="B106" s="59" t="s">
        <v>67</v>
      </c>
    </row>
    <row r="107" ht="12.75" hidden="1">
      <c r="B107" s="47" t="s">
        <v>68</v>
      </c>
    </row>
    <row r="108" ht="12.75" hidden="1">
      <c r="B108" s="46"/>
    </row>
    <row r="109" ht="12.75" hidden="1">
      <c r="B109" s="48" t="s">
        <v>69</v>
      </c>
    </row>
    <row r="110" ht="12.75" hidden="1">
      <c r="B110" s="48" t="s">
        <v>70</v>
      </c>
    </row>
    <row r="111" ht="12.75" hidden="1">
      <c r="B111" s="48" t="s">
        <v>71</v>
      </c>
    </row>
    <row r="112" ht="12.75" hidden="1">
      <c r="B112" s="48"/>
    </row>
    <row r="113" ht="12.75" hidden="1">
      <c r="B113" s="65" t="s">
        <v>77</v>
      </c>
    </row>
    <row r="114" ht="12.75" hidden="1">
      <c r="B114" s="65" t="s">
        <v>78</v>
      </c>
    </row>
    <row r="115" ht="12.75" hidden="1">
      <c r="B115" s="65" t="s">
        <v>79</v>
      </c>
    </row>
    <row r="116" ht="12.75" hidden="1">
      <c r="B116" s="65" t="s">
        <v>80</v>
      </c>
    </row>
    <row r="117" ht="12.75" hidden="1">
      <c r="B117" s="65" t="s">
        <v>81</v>
      </c>
    </row>
    <row r="118" ht="12.75" hidden="1">
      <c r="B118" s="65" t="s">
        <v>82</v>
      </c>
    </row>
    <row r="119" ht="12.75" hidden="1">
      <c r="B119" s="65" t="s">
        <v>83</v>
      </c>
    </row>
    <row r="120" ht="12.75" hidden="1">
      <c r="B120" s="65" t="s">
        <v>84</v>
      </c>
    </row>
    <row r="121" ht="12.75" hidden="1">
      <c r="B121" s="65"/>
    </row>
    <row r="122" ht="12.75" hidden="1">
      <c r="B122" s="65"/>
    </row>
    <row r="123" ht="12.75" hidden="1">
      <c r="B123" s="65"/>
    </row>
    <row r="124" ht="12.75" hidden="1">
      <c r="B124" s="49"/>
    </row>
    <row r="125" ht="12.75" hidden="1">
      <c r="B125" s="66" t="s">
        <v>77</v>
      </c>
    </row>
    <row r="126" ht="12.75" hidden="1">
      <c r="B126" s="66" t="s">
        <v>78</v>
      </c>
    </row>
    <row r="127" ht="12.75" hidden="1">
      <c r="B127" s="66" t="s">
        <v>79</v>
      </c>
    </row>
    <row r="128" ht="12.75" hidden="1">
      <c r="B128" s="66" t="s">
        <v>80</v>
      </c>
    </row>
    <row r="129" ht="12.75" hidden="1">
      <c r="B129" s="66" t="s">
        <v>81</v>
      </c>
    </row>
    <row r="130" ht="12.75" hidden="1">
      <c r="B130" s="66" t="s">
        <v>82</v>
      </c>
    </row>
    <row r="131" ht="12.75" hidden="1">
      <c r="B131" s="66" t="s">
        <v>85</v>
      </c>
    </row>
    <row r="132" ht="12.75" hidden="1">
      <c r="B132" s="66" t="s">
        <v>84</v>
      </c>
    </row>
    <row r="133" ht="12.75" hidden="1">
      <c r="B133" s="66" t="s">
        <v>86</v>
      </c>
    </row>
    <row r="134" ht="12.75" hidden="1">
      <c r="B134" s="66"/>
    </row>
    <row r="135" ht="12.75" hidden="1">
      <c r="B135" s="66"/>
    </row>
    <row r="136" ht="12.75" hidden="1">
      <c r="B136" s="58"/>
    </row>
    <row r="137" ht="12.75" hidden="1">
      <c r="B137" s="67" t="s">
        <v>77</v>
      </c>
    </row>
    <row r="138" ht="12.75" hidden="1">
      <c r="B138" s="67" t="s">
        <v>78</v>
      </c>
    </row>
    <row r="139" ht="12.75" hidden="1">
      <c r="B139" s="67" t="s">
        <v>79</v>
      </c>
    </row>
    <row r="140" ht="12.75" hidden="1">
      <c r="B140" s="67" t="s">
        <v>80</v>
      </c>
    </row>
    <row r="141" ht="12.75" hidden="1">
      <c r="B141" s="67" t="s">
        <v>81</v>
      </c>
    </row>
    <row r="142" ht="12.75" hidden="1">
      <c r="B142" s="67" t="s">
        <v>82</v>
      </c>
    </row>
    <row r="143" ht="12.75" hidden="1">
      <c r="B143" s="67" t="s">
        <v>85</v>
      </c>
    </row>
    <row r="144" ht="12.75" hidden="1">
      <c r="B144" s="67" t="s">
        <v>87</v>
      </c>
    </row>
    <row r="145" ht="12.75" hidden="1">
      <c r="B145" s="67" t="s">
        <v>84</v>
      </c>
    </row>
    <row r="146" ht="12.75" hidden="1">
      <c r="B146" s="67" t="s">
        <v>86</v>
      </c>
    </row>
    <row r="147" ht="12.75" hidden="1">
      <c r="B147" s="67"/>
    </row>
    <row r="148" ht="12.75" hidden="1">
      <c r="B148" s="58"/>
    </row>
    <row r="149" ht="12.75" hidden="1">
      <c r="B149" s="68" t="s">
        <v>77</v>
      </c>
    </row>
    <row r="150" ht="12.75" hidden="1">
      <c r="B150" s="68" t="s">
        <v>78</v>
      </c>
    </row>
    <row r="151" ht="12.75" hidden="1">
      <c r="B151" s="68" t="s">
        <v>79</v>
      </c>
    </row>
    <row r="152" ht="12.75" hidden="1">
      <c r="B152" s="68" t="s">
        <v>80</v>
      </c>
    </row>
    <row r="153" ht="12.75" hidden="1">
      <c r="B153" s="68" t="s">
        <v>81</v>
      </c>
    </row>
    <row r="154" ht="12.75" hidden="1">
      <c r="B154" s="68" t="s">
        <v>82</v>
      </c>
    </row>
    <row r="155" ht="12.75" hidden="1">
      <c r="B155" s="68" t="s">
        <v>85</v>
      </c>
    </row>
    <row r="156" ht="12.75" hidden="1">
      <c r="B156" s="68" t="s">
        <v>87</v>
      </c>
    </row>
    <row r="157" ht="12.75" hidden="1">
      <c r="B157" s="68" t="s">
        <v>88</v>
      </c>
    </row>
    <row r="158" ht="12.75" hidden="1">
      <c r="B158" s="68" t="s">
        <v>84</v>
      </c>
    </row>
    <row r="159" ht="12.75" hidden="1">
      <c r="B159" s="68" t="s">
        <v>86</v>
      </c>
    </row>
    <row r="160" ht="12.75" hidden="1">
      <c r="B160" s="58"/>
    </row>
    <row r="161" ht="12.75" hidden="1">
      <c r="B161" s="58"/>
    </row>
    <row r="162" ht="12.75" hidden="1">
      <c r="B162" s="58"/>
    </row>
    <row r="163" ht="12.75" hidden="1">
      <c r="B163" s="58"/>
    </row>
    <row r="164" ht="12.75" hidden="1">
      <c r="B164" s="58"/>
    </row>
    <row r="165" ht="12.75" hidden="1">
      <c r="B165" s="58"/>
    </row>
    <row r="166" ht="12.75" hidden="1">
      <c r="B166" s="58"/>
    </row>
    <row r="167" ht="12.75" hidden="1">
      <c r="B167" s="58"/>
    </row>
    <row r="168" ht="12.75" hidden="1">
      <c r="B168" s="58"/>
    </row>
    <row r="169" ht="12.75" hidden="1">
      <c r="B169" s="58"/>
    </row>
    <row r="170" ht="12.75" hidden="1">
      <c r="B170" s="58"/>
    </row>
    <row r="171" ht="12.75" hidden="1">
      <c r="B171" s="58"/>
    </row>
    <row r="172" ht="12.75" hidden="1">
      <c r="B172" s="58"/>
    </row>
    <row r="173" ht="12.75" hidden="1">
      <c r="B173" s="58"/>
    </row>
    <row r="174" ht="12.75" hidden="1">
      <c r="B174" s="58"/>
    </row>
    <row r="175" ht="12.75" hidden="1">
      <c r="B175" s="58"/>
    </row>
    <row r="176" ht="12.75" hidden="1">
      <c r="B176" s="58"/>
    </row>
    <row r="177" ht="12.75" hidden="1">
      <c r="B177" s="58"/>
    </row>
    <row r="178" ht="12.75" hidden="1">
      <c r="B178" s="58"/>
    </row>
    <row r="179" ht="12.75" hidden="1">
      <c r="B179" s="58"/>
    </row>
    <row r="180" ht="12.75" hidden="1">
      <c r="B180" s="58"/>
    </row>
    <row r="181" ht="12.75" hidden="1">
      <c r="B181" s="58"/>
    </row>
    <row r="182" ht="12.75" hidden="1">
      <c r="B182" s="58"/>
    </row>
    <row r="183" ht="12.75" hidden="1">
      <c r="B183" s="58"/>
    </row>
    <row r="184" ht="12.75" hidden="1">
      <c r="B184" s="58"/>
    </row>
    <row r="185" ht="12.75" hidden="1">
      <c r="B185" s="58"/>
    </row>
    <row r="186" ht="12.75" hidden="1">
      <c r="B186" s="58"/>
    </row>
    <row r="187" ht="12.75" hidden="1">
      <c r="B187" s="58"/>
    </row>
    <row r="188" ht="12.75" hidden="1">
      <c r="B188" s="58"/>
    </row>
    <row r="189" ht="12.75" hidden="1">
      <c r="B189" s="58"/>
    </row>
    <row r="190" ht="12.75" hidden="1">
      <c r="B190" s="58"/>
    </row>
    <row r="191" ht="12.75" hidden="1">
      <c r="B191" s="58"/>
    </row>
    <row r="192" ht="12.75" hidden="1">
      <c r="B192" s="58"/>
    </row>
    <row r="193" ht="12.75" hidden="1">
      <c r="B193" s="58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>
      <c r="H266" s="63" t="s">
        <v>11</v>
      </c>
    </row>
    <row r="267" ht="12.75" hidden="1">
      <c r="H267" s="63" t="s">
        <v>12</v>
      </c>
    </row>
    <row r="268" ht="12.75" hidden="1">
      <c r="H268" s="63" t="s">
        <v>13</v>
      </c>
    </row>
    <row r="269" ht="12.75" hidden="1">
      <c r="H269" s="63" t="s">
        <v>14</v>
      </c>
    </row>
    <row r="270" ht="12.75" hidden="1">
      <c r="H270" s="63" t="s">
        <v>15</v>
      </c>
    </row>
    <row r="271" ht="12.75" hidden="1">
      <c r="H271" s="63" t="s">
        <v>16</v>
      </c>
    </row>
    <row r="272" ht="12.75" hidden="1">
      <c r="H272" s="63" t="s">
        <v>17</v>
      </c>
    </row>
    <row r="273" ht="12.75" hidden="1">
      <c r="H273" s="63" t="s">
        <v>18</v>
      </c>
    </row>
    <row r="274" ht="12.75" hidden="1">
      <c r="H274" s="63" t="s">
        <v>19</v>
      </c>
    </row>
    <row r="275" ht="12.75" hidden="1">
      <c r="H275" s="63" t="s">
        <v>20</v>
      </c>
    </row>
    <row r="276" ht="12.75" hidden="1">
      <c r="H276" s="63" t="s">
        <v>21</v>
      </c>
    </row>
    <row r="277" ht="12.75" hidden="1">
      <c r="H277" s="63" t="s">
        <v>22</v>
      </c>
    </row>
    <row r="278" ht="12.75" hidden="1">
      <c r="H278" s="63" t="s">
        <v>23</v>
      </c>
    </row>
    <row r="279" ht="12.75" hidden="1">
      <c r="H279" s="63" t="s">
        <v>24</v>
      </c>
    </row>
    <row r="280" ht="12.75" hidden="1">
      <c r="H280" s="63" t="s">
        <v>25</v>
      </c>
    </row>
    <row r="281" ht="12.75" hidden="1">
      <c r="H281" s="63" t="s">
        <v>26</v>
      </c>
    </row>
    <row r="282" ht="12.75" hidden="1">
      <c r="H282" s="63" t="s">
        <v>27</v>
      </c>
    </row>
    <row r="283" ht="12.75" hidden="1">
      <c r="H283" s="63" t="s">
        <v>28</v>
      </c>
    </row>
    <row r="284" ht="12.75" hidden="1">
      <c r="H284" s="63" t="s">
        <v>29</v>
      </c>
    </row>
    <row r="285" ht="12.75" hidden="1">
      <c r="H285" s="63" t="s">
        <v>30</v>
      </c>
    </row>
    <row r="286" ht="12.75" hidden="1">
      <c r="H286" s="63" t="s">
        <v>31</v>
      </c>
    </row>
    <row r="287" ht="12.75" hidden="1">
      <c r="H287" s="63" t="s">
        <v>32</v>
      </c>
    </row>
    <row r="288" ht="12.75" hidden="1"/>
  </sheetData>
  <sheetProtection selectLockedCells="1"/>
  <mergeCells count="68">
    <mergeCell ref="D43:K43"/>
    <mergeCell ref="B49:B52"/>
    <mergeCell ref="B60:B82"/>
    <mergeCell ref="D82:H82"/>
    <mergeCell ref="J82:M82"/>
    <mergeCell ref="B55:B57"/>
    <mergeCell ref="D44:K44"/>
    <mergeCell ref="D57:M57"/>
    <mergeCell ref="D45:K45"/>
    <mergeCell ref="Q11:S11"/>
    <mergeCell ref="D16:F16"/>
    <mergeCell ref="J16:K16"/>
    <mergeCell ref="D18:F18"/>
    <mergeCell ref="B13:M13"/>
    <mergeCell ref="B11:M12"/>
    <mergeCell ref="B84:M84"/>
    <mergeCell ref="J30:K30"/>
    <mergeCell ref="D40:K40"/>
    <mergeCell ref="D30:F30"/>
    <mergeCell ref="D46:K46"/>
    <mergeCell ref="B14:B34"/>
    <mergeCell ref="D55:M55"/>
    <mergeCell ref="D41:G42"/>
    <mergeCell ref="H41:K41"/>
    <mergeCell ref="J18:K18"/>
    <mergeCell ref="A1:N1"/>
    <mergeCell ref="B2:M2"/>
    <mergeCell ref="D14:F14"/>
    <mergeCell ref="J14:K14"/>
    <mergeCell ref="B5:M5"/>
    <mergeCell ref="B8:F8"/>
    <mergeCell ref="H8:M8"/>
    <mergeCell ref="B9:F9"/>
    <mergeCell ref="H9:M9"/>
    <mergeCell ref="B6:H6"/>
    <mergeCell ref="J4:M4"/>
    <mergeCell ref="B4:F4"/>
    <mergeCell ref="D56:M56"/>
    <mergeCell ref="D28:F28"/>
    <mergeCell ref="J28:K28"/>
    <mergeCell ref="D32:M32"/>
    <mergeCell ref="D34:M34"/>
    <mergeCell ref="B37:M37"/>
    <mergeCell ref="B40:B46"/>
    <mergeCell ref="H42:K42"/>
    <mergeCell ref="J26:K26"/>
    <mergeCell ref="D22:F22"/>
    <mergeCell ref="D26:F26"/>
    <mergeCell ref="D24:F24"/>
    <mergeCell ref="J22:K22"/>
    <mergeCell ref="J6:M6"/>
    <mergeCell ref="D50:M50"/>
    <mergeCell ref="D60:K60"/>
    <mergeCell ref="D62:K62"/>
    <mergeCell ref="D64:K64"/>
    <mergeCell ref="D66:K66"/>
    <mergeCell ref="D20:M20"/>
    <mergeCell ref="D49:M49"/>
    <mergeCell ref="D51:M51"/>
    <mergeCell ref="D52:M52"/>
    <mergeCell ref="J24:K24"/>
    <mergeCell ref="D74:K74"/>
    <mergeCell ref="D76:K76"/>
    <mergeCell ref="D78:K78"/>
    <mergeCell ref="D80:K80"/>
    <mergeCell ref="D68:K68"/>
    <mergeCell ref="D70:K70"/>
    <mergeCell ref="D72:K72"/>
  </mergeCells>
  <conditionalFormatting sqref="M48">
    <cfRule type="expression" priority="1" dxfId="2" stopIfTrue="1">
      <formula>ISBLANK($J$4)</formula>
    </cfRule>
  </conditionalFormatting>
  <conditionalFormatting sqref="H41:J42 H30 M28 H22 H24 H26 H28 J4:M4 H14 J6:M6 M14 M16 M18 M40:M46">
    <cfRule type="cellIs" priority="2" dxfId="3" operator="equal" stopIfTrue="1">
      <formula>0</formula>
    </cfRule>
  </conditionalFormatting>
  <conditionalFormatting sqref="B4:G4">
    <cfRule type="expression" priority="3" dxfId="2" stopIfTrue="1">
      <formula>$O$4=FALSE</formula>
    </cfRule>
  </conditionalFormatting>
  <conditionalFormatting sqref="D60:K60 D62:K62 D64:K64 D66:K66 D68:K68 D70:K70 D72:K72 D74:K74 D76:K76 D78:K78 D80:K80">
    <cfRule type="cellIs" priority="4" dxfId="1" operator="equal" stopIfTrue="1">
      <formula>0</formula>
    </cfRule>
    <cfRule type="expression" priority="5" dxfId="0" stopIfTrue="1">
      <formula>$J$6=0</formula>
    </cfRule>
  </conditionalFormatting>
  <dataValidations count="16">
    <dataValidation errorStyle="warning" type="custom" allowBlank="1" showInputMessage="1" showErrorMessage="1" error="aaaaaaaaaaaaaaa" sqref="B84:M84">
      <formula1>"wniosek nie został wypełniony prawidłowo, wszystkie pola wypełnione na żółto muszą być wypełnione"</formula1>
    </dataValidation>
    <dataValidation type="list" allowBlank="1" showInputMessage="1" showErrorMessage="1" sqref="D50:M50">
      <formula1>$B$113:$B$115</formula1>
    </dataValidation>
    <dataValidation type="list" allowBlank="1" showInputMessage="1" showErrorMessage="1" sqref="D52:D53 E53:M53">
      <formula1>IF($V$2=1,$B$116:$B$120,IF($V$2=2,$B$152:$B$159,IF($V$2=3,$B$128:$B$133,$B$140:$B$146)))</formula1>
    </dataValidation>
    <dataValidation allowBlank="1" showInputMessage="1" showErrorMessage="1" prompt="Proszę wskazać jeden typ zajęć z listy poniżej, w których chciałbyś uczestniczyć" sqref="D49:M49"/>
    <dataValidation allowBlank="1" showInputMessage="1" showErrorMessage="1" prompt="Proszę wskazać jeden kurs zzamieszczonej  listy poniżej, w którym chciałbyś uczestniczyć." sqref="D51:M51"/>
    <dataValidation type="textLength" operator="lessThanOrEqual" allowBlank="1" showInputMessage="1" showErrorMessage="1" prompt="W przypadku przedmiotu, którego realizacja zakończyła się w klasie programowo niższej brana jest ocena z ostatniego roku obowiązywania tego przedmiotu." error="Proszę o wpisanie oceny w formacie liczbowym" sqref="M41:M42">
      <formula1>4</formula1>
    </dataValidation>
    <dataValidation allowBlank="1" showInputMessage="1" showErrorMessage="1" prompt="Proszę o wprowadzenie w formacie liczbowym ( z dokładnością do dwóch miejsc po przecinku) średniej z ocen klasyfikacyjnych z obowiązkowych zajęć edukacyjnych." sqref="M40"/>
    <dataValidation type="list" operator="lessThanOrEqual" allowBlank="1" showInputMessage="1" showErrorMessage="1" prompt="Proszę o dokonanie wyboru jednej z 3 opcji mozliwych do wyboru. Podane odpowiedzi będą stanowiły podstawę do przeprowadzenia ankiety ewaluacyjnej na zakończenie Twojego uczestnictwa w projekcie." error="Proszę o wpisanie oceny w formacie liczbowym" sqref="M43:M44">
      <formula1>$B$105:$B$107</formula1>
    </dataValidation>
    <dataValidation type="list" operator="lessThanOrEqual" allowBlank="1" showInputMessage="1" showErrorMessage="1" prompt="Proszę o dokonanie wyboru jednej z 3 opcji mozliwych do wyboru. Podane odpowiedzi będą stanowiły podstawę do przeprowadzenia ankiety ewaluacyjnej na zakończenie Twojego uczestnictwa w projekcie." error="Proszę o wpisanie oceny w formacie liczbowym" sqref="M45">
      <formula1>$B$109:$B$111</formula1>
    </dataValidation>
    <dataValidation type="list" allowBlank="1" showInputMessage="1" showErrorMessage="1" prompt="Proszę o dokonanie wyboru jednej z 3 opcji mozliwych do wyboru. Podane odpowiedzi będą stanowiły podstawę do przeprowadzenia ankiety ewaluacyjnej na zakończenie Twojego uczestnictwa w projekcie." sqref="M46">
      <formula1>$B$109:$B$111</formula1>
    </dataValidation>
    <dataValidation type="list" allowBlank="1" showInputMessage="1" showErrorMessage="1" sqref="H26">
      <formula1>$B$102:$B$103</formula1>
    </dataValidation>
    <dataValidation type="date" operator="lessThan" allowBlank="1" showInputMessage="1" showErrorMessage="1" sqref="O19:O21">
      <formula1>32978</formula1>
    </dataValidation>
    <dataValidation type="textLength" operator="equal" allowBlank="1" showInputMessage="1" showErrorMessage="1" error="W numerze PESEL winno być 11 cyfr. Proszę o wprowadzenie poprawnego numeru." sqref="M16">
      <formula1>11</formula1>
    </dataValidation>
    <dataValidation type="list" allowBlank="1" showInputMessage="1" showErrorMessage="1" promptTitle="Lista rozwijana" prompt="Proszę o zaznaczenie jednej z opcji z listy rozwijanej.&#10;" error="Nieprawidłowe dane. Proszę o dokonanie wyboru z listy rozwijanej." sqref="J6:M6">
      <formula1>$B$87:$B$96</formula1>
    </dataValidation>
    <dataValidation allowBlank="1" showInputMessage="1" showErrorMessage="1" prompt="Proszę o wprowadzenie imienia i nazwiska osoby ubiegającej się o stypendium w dopełniaczu liczby pojedyńczej (w celu użycia prawidłowej formy w umowie w przypadku przyznania stypendium." sqref="I4"/>
    <dataValidation type="date" operator="equal" allowBlank="1" showInputMessage="1" showErrorMessage="1" prompt="Pole zgodnie z informacją musi zostać wypełnione, gdyż zawiera funkcje pozwalające na aktywowanie komórek, w których naliczana jest punktacja za wyniki w nauce. Wartości w polu zostały ograniczone: możliwe jest wprowadzenia tylko bieżącej daty.&#10; " sqref="J4:M4">
      <formula1>TODAY()</formula1>
    </dataValidation>
  </dataValidations>
  <printOptions/>
  <pageMargins left="0.5118110236220472" right="0.5511811023622047" top="0.62" bottom="0.15748031496062992" header="0.2362204724409449" footer="0.15748031496062992"/>
  <pageSetup horizontalDpi="600" verticalDpi="600" orientation="portrait" paperSize="9" r:id="rId2"/>
  <headerFooter alignWithMargins="0">
    <oddHeader>&amp;R&amp;"Verdana,Kursywa"&amp;7ZAŁĄCZNIK NR 1 
</oddHeader>
    <oddFooter xml:space="preserve">&amp;R&amp;"Bookman Old Style,Normalny"&amp;9 </oddFooter>
  </headerFooter>
  <rowBreaks count="1" manualBreakCount="1">
    <brk id="5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jedrychm</dc:creator>
  <cp:keywords/>
  <dc:description/>
  <cp:lastModifiedBy>Admin</cp:lastModifiedBy>
  <cp:lastPrinted>2009-09-01T07:35:20Z</cp:lastPrinted>
  <dcterms:created xsi:type="dcterms:W3CDTF">2007-12-07T06:25:16Z</dcterms:created>
  <dcterms:modified xsi:type="dcterms:W3CDTF">2011-01-21T15:52:41Z</dcterms:modified>
  <cp:category/>
  <cp:version/>
  <cp:contentType/>
  <cp:contentStatus/>
</cp:coreProperties>
</file>